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2-23\Q1\Campus-Wide\"/>
    </mc:Choice>
  </mc:AlternateContent>
  <xr:revisionPtr revIDLastSave="0" documentId="13_ncr:1_{058059A7-4AF3-4AF5-A7DD-B1B4A307F904}" xr6:coauthVersionLast="47" xr6:coauthVersionMax="47" xr10:uidLastSave="{00000000-0000-0000-0000-000000000000}"/>
  <bookViews>
    <workbookView xWindow="1530" yWindow="-120" windowWidth="27390" windowHeight="16440" xr2:uid="{00000000-000D-0000-FFFF-FFFF00000000}"/>
  </bookViews>
  <sheets>
    <sheet name="Net Summary" sheetId="3" r:id="rId1"/>
    <sheet name="Summary" sheetId="1" state="hidden" r:id="rId2"/>
  </sheets>
  <externalReferences>
    <externalReference r:id="rId3"/>
  </externalReferences>
  <definedNames>
    <definedName name="_xlnm.Print_Area" localSheetId="0">'Net Summary'!$A$1:$R$75</definedName>
    <definedName name="_xlnm.Print_Titles" localSheetId="1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12" i="1" l="1"/>
  <c r="R1212" i="1"/>
  <c r="R316" i="1"/>
  <c r="R302" i="1"/>
  <c r="N64" i="3"/>
  <c r="M64" i="3"/>
  <c r="L64" i="3"/>
  <c r="K64" i="3"/>
  <c r="J64" i="3"/>
  <c r="Q62" i="3"/>
  <c r="Q64" i="3" s="1"/>
  <c r="I64" i="3"/>
  <c r="H64" i="3"/>
  <c r="L13" i="3"/>
  <c r="Q15" i="3"/>
  <c r="P15" i="3"/>
  <c r="O15" i="3"/>
  <c r="M15" i="3"/>
  <c r="M13" i="3" s="1"/>
  <c r="L15" i="3"/>
  <c r="N15" i="3" s="1"/>
  <c r="K15" i="3"/>
  <c r="K13" i="3" s="1"/>
  <c r="J15" i="3"/>
  <c r="J13" i="3" s="1"/>
  <c r="I15" i="3"/>
  <c r="I13" i="3" s="1"/>
  <c r="H15" i="3"/>
  <c r="H13" i="3" s="1"/>
  <c r="Q43" i="3"/>
  <c r="P43" i="3"/>
  <c r="O43" i="3"/>
  <c r="M43" i="3"/>
  <c r="L43" i="3"/>
  <c r="N43" i="3" s="1"/>
  <c r="K43" i="3"/>
  <c r="J43" i="3"/>
  <c r="I43" i="3"/>
  <c r="H43" i="3"/>
  <c r="Q10" i="3"/>
  <c r="P10" i="3"/>
  <c r="O10" i="3"/>
  <c r="M10" i="3"/>
  <c r="L10" i="3"/>
  <c r="K10" i="3"/>
  <c r="J10" i="3"/>
  <c r="I10" i="3"/>
  <c r="H10" i="3"/>
  <c r="Q61" i="3"/>
  <c r="P61" i="3"/>
  <c r="O61" i="3"/>
  <c r="M61" i="3"/>
  <c r="L61" i="3"/>
  <c r="K61" i="3"/>
  <c r="J61" i="3"/>
  <c r="I61" i="3"/>
  <c r="H61" i="3"/>
  <c r="Q60" i="3"/>
  <c r="P60" i="3"/>
  <c r="O60" i="3"/>
  <c r="M60" i="3"/>
  <c r="L60" i="3"/>
  <c r="K60" i="3"/>
  <c r="J60" i="3"/>
  <c r="I60" i="3"/>
  <c r="N60" i="3" s="1"/>
  <c r="H60" i="3"/>
  <c r="Q59" i="3"/>
  <c r="P59" i="3"/>
  <c r="O59" i="3"/>
  <c r="M59" i="3"/>
  <c r="L59" i="3"/>
  <c r="K59" i="3"/>
  <c r="J59" i="3"/>
  <c r="I59" i="3"/>
  <c r="H59" i="3"/>
  <c r="Q58" i="3"/>
  <c r="P58" i="3"/>
  <c r="O58" i="3"/>
  <c r="M58" i="3"/>
  <c r="L58" i="3"/>
  <c r="K58" i="3"/>
  <c r="J58" i="3"/>
  <c r="I58" i="3"/>
  <c r="H58" i="3"/>
  <c r="Q57" i="3"/>
  <c r="P57" i="3"/>
  <c r="P55" i="3" s="1"/>
  <c r="O57" i="3"/>
  <c r="O55" i="3" s="1"/>
  <c r="M57" i="3"/>
  <c r="L57" i="3"/>
  <c r="K57" i="3"/>
  <c r="J57" i="3"/>
  <c r="I57" i="3"/>
  <c r="H57" i="3"/>
  <c r="Q56" i="3"/>
  <c r="M56" i="3"/>
  <c r="L56" i="3"/>
  <c r="K56" i="3"/>
  <c r="J56" i="3"/>
  <c r="I56" i="3"/>
  <c r="H56" i="3"/>
  <c r="Q54" i="3"/>
  <c r="P54" i="3"/>
  <c r="O54" i="3"/>
  <c r="M54" i="3"/>
  <c r="L54" i="3"/>
  <c r="K54" i="3"/>
  <c r="J54" i="3"/>
  <c r="I54" i="3"/>
  <c r="H54" i="3"/>
  <c r="Q53" i="3"/>
  <c r="P53" i="3"/>
  <c r="O53" i="3"/>
  <c r="M53" i="3"/>
  <c r="L53" i="3"/>
  <c r="K53" i="3"/>
  <c r="J53" i="3"/>
  <c r="I53" i="3"/>
  <c r="H53" i="3"/>
  <c r="Q52" i="3"/>
  <c r="P52" i="3"/>
  <c r="O52" i="3"/>
  <c r="M52" i="3"/>
  <c r="L52" i="3"/>
  <c r="K52" i="3"/>
  <c r="J52" i="3"/>
  <c r="I52" i="3"/>
  <c r="H52" i="3"/>
  <c r="Q50" i="3"/>
  <c r="P50" i="3"/>
  <c r="O50" i="3"/>
  <c r="M50" i="3"/>
  <c r="L50" i="3"/>
  <c r="K50" i="3"/>
  <c r="J50" i="3"/>
  <c r="I50" i="3"/>
  <c r="H50" i="3"/>
  <c r="Q49" i="3"/>
  <c r="P49" i="3"/>
  <c r="O49" i="3"/>
  <c r="M49" i="3"/>
  <c r="L49" i="3"/>
  <c r="K49" i="3"/>
  <c r="J49" i="3"/>
  <c r="I49" i="3"/>
  <c r="H49" i="3"/>
  <c r="Q47" i="3"/>
  <c r="P47" i="3"/>
  <c r="O47" i="3"/>
  <c r="M47" i="3"/>
  <c r="L47" i="3"/>
  <c r="K47" i="3"/>
  <c r="J47" i="3"/>
  <c r="I47" i="3"/>
  <c r="H47" i="3"/>
  <c r="Q46" i="3"/>
  <c r="P46" i="3"/>
  <c r="O46" i="3"/>
  <c r="M46" i="3"/>
  <c r="L46" i="3"/>
  <c r="K46" i="3"/>
  <c r="J46" i="3"/>
  <c r="I46" i="3"/>
  <c r="H46" i="3"/>
  <c r="Q45" i="3"/>
  <c r="P45" i="3"/>
  <c r="O45" i="3"/>
  <c r="N45" i="3"/>
  <c r="M45" i="3"/>
  <c r="L45" i="3"/>
  <c r="K45" i="3"/>
  <c r="J45" i="3"/>
  <c r="I45" i="3"/>
  <c r="H45" i="3"/>
  <c r="Q44" i="3"/>
  <c r="P44" i="3"/>
  <c r="O44" i="3"/>
  <c r="M44" i="3"/>
  <c r="L44" i="3"/>
  <c r="N44" i="3" s="1"/>
  <c r="K44" i="3"/>
  <c r="J44" i="3"/>
  <c r="I44" i="3"/>
  <c r="H44" i="3"/>
  <c r="Q42" i="3"/>
  <c r="P42" i="3"/>
  <c r="O42" i="3"/>
  <c r="M42" i="3"/>
  <c r="L42" i="3"/>
  <c r="K42" i="3"/>
  <c r="J42" i="3"/>
  <c r="I42" i="3"/>
  <c r="H42" i="3"/>
  <c r="Q41" i="3"/>
  <c r="P41" i="3"/>
  <c r="O41" i="3"/>
  <c r="M41" i="3"/>
  <c r="L41" i="3"/>
  <c r="K41" i="3"/>
  <c r="J41" i="3"/>
  <c r="I41" i="3"/>
  <c r="H41" i="3"/>
  <c r="Q39" i="3"/>
  <c r="P39" i="3"/>
  <c r="O39" i="3"/>
  <c r="M39" i="3"/>
  <c r="L39" i="3"/>
  <c r="K39" i="3"/>
  <c r="J39" i="3"/>
  <c r="I39" i="3"/>
  <c r="H39" i="3"/>
  <c r="Q37" i="3"/>
  <c r="P37" i="3"/>
  <c r="O37" i="3"/>
  <c r="M37" i="3"/>
  <c r="L37" i="3"/>
  <c r="K37" i="3"/>
  <c r="J37" i="3"/>
  <c r="I37" i="3"/>
  <c r="H37" i="3"/>
  <c r="Q36" i="3"/>
  <c r="P36" i="3"/>
  <c r="O36" i="3"/>
  <c r="M36" i="3"/>
  <c r="L36" i="3"/>
  <c r="K36" i="3"/>
  <c r="J36" i="3"/>
  <c r="I36" i="3"/>
  <c r="H36" i="3"/>
  <c r="Q35" i="3"/>
  <c r="P35" i="3"/>
  <c r="O35" i="3"/>
  <c r="M35" i="3"/>
  <c r="L35" i="3"/>
  <c r="K35" i="3"/>
  <c r="J35" i="3"/>
  <c r="I35" i="3"/>
  <c r="H35" i="3"/>
  <c r="Q34" i="3"/>
  <c r="P34" i="3"/>
  <c r="O34" i="3"/>
  <c r="M34" i="3"/>
  <c r="L34" i="3"/>
  <c r="K34" i="3"/>
  <c r="J34" i="3"/>
  <c r="I34" i="3"/>
  <c r="H34" i="3"/>
  <c r="Q33" i="3"/>
  <c r="P33" i="3"/>
  <c r="O33" i="3"/>
  <c r="M33" i="3"/>
  <c r="L33" i="3"/>
  <c r="K33" i="3"/>
  <c r="J33" i="3"/>
  <c r="I33" i="3"/>
  <c r="H33" i="3"/>
  <c r="Q32" i="3"/>
  <c r="P32" i="3"/>
  <c r="O32" i="3"/>
  <c r="M32" i="3"/>
  <c r="L32" i="3"/>
  <c r="K32" i="3"/>
  <c r="J32" i="3"/>
  <c r="I32" i="3"/>
  <c r="H32" i="3"/>
  <c r="Q31" i="3"/>
  <c r="P31" i="3"/>
  <c r="O31" i="3"/>
  <c r="M31" i="3"/>
  <c r="L31" i="3"/>
  <c r="K31" i="3"/>
  <c r="J31" i="3"/>
  <c r="I31" i="3"/>
  <c r="H31" i="3"/>
  <c r="Q30" i="3"/>
  <c r="P30" i="3"/>
  <c r="O30" i="3"/>
  <c r="M30" i="3"/>
  <c r="L30" i="3"/>
  <c r="K30" i="3"/>
  <c r="J30" i="3"/>
  <c r="I30" i="3"/>
  <c r="H30" i="3"/>
  <c r="Q29" i="3"/>
  <c r="P29" i="3"/>
  <c r="O29" i="3"/>
  <c r="M29" i="3"/>
  <c r="L29" i="3"/>
  <c r="K29" i="3"/>
  <c r="J29" i="3"/>
  <c r="I29" i="3"/>
  <c r="H29" i="3"/>
  <c r="Q28" i="3"/>
  <c r="P28" i="3"/>
  <c r="O28" i="3"/>
  <c r="M28" i="3"/>
  <c r="L28" i="3"/>
  <c r="N28" i="3" s="1"/>
  <c r="K28" i="3"/>
  <c r="J28" i="3"/>
  <c r="I28" i="3"/>
  <c r="H28" i="3"/>
  <c r="Q26" i="3"/>
  <c r="P26" i="3"/>
  <c r="O26" i="3"/>
  <c r="M26" i="3"/>
  <c r="L26" i="3"/>
  <c r="K26" i="3"/>
  <c r="J26" i="3"/>
  <c r="I26" i="3"/>
  <c r="H26" i="3"/>
  <c r="Q24" i="3"/>
  <c r="P24" i="3"/>
  <c r="O24" i="3"/>
  <c r="M24" i="3"/>
  <c r="L24" i="3"/>
  <c r="K24" i="3"/>
  <c r="J24" i="3"/>
  <c r="I24" i="3"/>
  <c r="H24" i="3"/>
  <c r="Q22" i="3"/>
  <c r="P22" i="3"/>
  <c r="O22" i="3"/>
  <c r="M22" i="3"/>
  <c r="L22" i="3"/>
  <c r="K22" i="3"/>
  <c r="J22" i="3"/>
  <c r="I22" i="3"/>
  <c r="H22" i="3"/>
  <c r="Q20" i="3"/>
  <c r="P20" i="3"/>
  <c r="O20" i="3"/>
  <c r="M20" i="3"/>
  <c r="L20" i="3"/>
  <c r="K20" i="3"/>
  <c r="J20" i="3"/>
  <c r="I20" i="3"/>
  <c r="H20" i="3"/>
  <c r="Q18" i="3"/>
  <c r="P18" i="3"/>
  <c r="O18" i="3"/>
  <c r="M18" i="3"/>
  <c r="L18" i="3"/>
  <c r="K18" i="3"/>
  <c r="J18" i="3"/>
  <c r="I18" i="3"/>
  <c r="H18" i="3"/>
  <c r="Q17" i="3"/>
  <c r="P17" i="3"/>
  <c r="O17" i="3"/>
  <c r="M17" i="3"/>
  <c r="L17" i="3"/>
  <c r="K17" i="3"/>
  <c r="J17" i="3"/>
  <c r="I17" i="3"/>
  <c r="H17" i="3"/>
  <c r="Q14" i="3"/>
  <c r="P14" i="3"/>
  <c r="O14" i="3"/>
  <c r="M14" i="3"/>
  <c r="L14" i="3"/>
  <c r="K14" i="3"/>
  <c r="J14" i="3"/>
  <c r="I14" i="3"/>
  <c r="H14" i="3"/>
  <c r="Q12" i="3"/>
  <c r="P12" i="3"/>
  <c r="O12" i="3"/>
  <c r="M12" i="3"/>
  <c r="L12" i="3"/>
  <c r="N12" i="3" s="1"/>
  <c r="K12" i="3"/>
  <c r="J12" i="3"/>
  <c r="I12" i="3"/>
  <c r="H12" i="3"/>
  <c r="Q9" i="3"/>
  <c r="P9" i="3"/>
  <c r="O9" i="3"/>
  <c r="M9" i="3"/>
  <c r="M8" i="3" s="1"/>
  <c r="L9" i="3"/>
  <c r="K9" i="3"/>
  <c r="K8" i="3" s="1"/>
  <c r="J9" i="3"/>
  <c r="I9" i="3"/>
  <c r="H9" i="3"/>
  <c r="Q7" i="3"/>
  <c r="P7" i="3"/>
  <c r="O7" i="3"/>
  <c r="M7" i="3"/>
  <c r="L7" i="3"/>
  <c r="K7" i="3"/>
  <c r="J7" i="3"/>
  <c r="I7" i="3"/>
  <c r="H7" i="3"/>
  <c r="P5" i="3"/>
  <c r="O5" i="3"/>
  <c r="M5" i="3"/>
  <c r="L5" i="3"/>
  <c r="K5" i="3"/>
  <c r="J5" i="3"/>
  <c r="I5" i="3"/>
  <c r="H5" i="3"/>
  <c r="Q5" i="3"/>
  <c r="Q55" i="3"/>
  <c r="Q51" i="3"/>
  <c r="Q48" i="3"/>
  <c r="Q40" i="3"/>
  <c r="Q38" i="3"/>
  <c r="Q27" i="3"/>
  <c r="Q16" i="3"/>
  <c r="Q13" i="3"/>
  <c r="Q11" i="3"/>
  <c r="Q8" i="3"/>
  <c r="Q6" i="3"/>
  <c r="Q4" i="3"/>
  <c r="P13" i="3" l="1"/>
  <c r="O13" i="3"/>
  <c r="N9" i="3"/>
  <c r="N26" i="3"/>
  <c r="N30" i="3"/>
  <c r="N35" i="3"/>
  <c r="J8" i="3"/>
  <c r="N37" i="3"/>
  <c r="N47" i="3"/>
  <c r="N52" i="3"/>
  <c r="N58" i="3"/>
  <c r="L8" i="3"/>
  <c r="O8" i="3"/>
  <c r="N18" i="3"/>
  <c r="N31" i="3"/>
  <c r="P8" i="3"/>
  <c r="N56" i="3"/>
  <c r="H8" i="3"/>
  <c r="N53" i="3"/>
  <c r="I8" i="3"/>
  <c r="N10" i="3"/>
  <c r="N20" i="3"/>
  <c r="N34" i="3"/>
  <c r="N39" i="3"/>
  <c r="N49" i="3"/>
  <c r="N59" i="3"/>
  <c r="N22" i="3"/>
  <c r="N32" i="3"/>
  <c r="N41" i="3"/>
  <c r="N50" i="3"/>
  <c r="N7" i="3"/>
  <c r="N24" i="3"/>
  <c r="N33" i="3"/>
  <c r="N42" i="3"/>
  <c r="N61" i="3"/>
  <c r="N54" i="3"/>
  <c r="N14" i="3"/>
  <c r="N29" i="3"/>
  <c r="N17" i="3"/>
  <c r="N36" i="3"/>
  <c r="N46" i="3"/>
  <c r="N57" i="3"/>
  <c r="P27" i="3"/>
  <c r="O27" i="3"/>
  <c r="L27" i="3"/>
  <c r="M27" i="3"/>
  <c r="H27" i="3"/>
  <c r="I27" i="3"/>
  <c r="J27" i="3"/>
  <c r="K27" i="3"/>
  <c r="P11" i="3"/>
  <c r="O11" i="3"/>
  <c r="M11" i="3"/>
  <c r="L11" i="3"/>
  <c r="K11" i="3"/>
  <c r="J11" i="3"/>
  <c r="I11" i="3"/>
  <c r="H11" i="3"/>
  <c r="P38" i="3"/>
  <c r="O38" i="3"/>
  <c r="M38" i="3"/>
  <c r="L38" i="3"/>
  <c r="K38" i="3"/>
  <c r="J38" i="3"/>
  <c r="I38" i="3"/>
  <c r="H38" i="3"/>
  <c r="Q25" i="3"/>
  <c r="P25" i="3"/>
  <c r="O25" i="3"/>
  <c r="M25" i="3"/>
  <c r="K25" i="3"/>
  <c r="J25" i="3"/>
  <c r="I25" i="3"/>
  <c r="H25" i="3"/>
  <c r="Q23" i="3"/>
  <c r="P23" i="3"/>
  <c r="O23" i="3"/>
  <c r="M23" i="3"/>
  <c r="K23" i="3"/>
  <c r="J23" i="3"/>
  <c r="I23" i="3"/>
  <c r="H23" i="3"/>
  <c r="Q21" i="3"/>
  <c r="P21" i="3"/>
  <c r="O21" i="3"/>
  <c r="M21" i="3"/>
  <c r="K21" i="3"/>
  <c r="J21" i="3"/>
  <c r="I21" i="3"/>
  <c r="H21" i="3"/>
  <c r="Q19" i="3"/>
  <c r="P19" i="3"/>
  <c r="O19" i="3"/>
  <c r="M19" i="3"/>
  <c r="K19" i="3"/>
  <c r="J19" i="3"/>
  <c r="H19" i="3"/>
  <c r="P6" i="3"/>
  <c r="O6" i="3"/>
  <c r="M6" i="3"/>
  <c r="K6" i="3"/>
  <c r="J6" i="3"/>
  <c r="I6" i="3"/>
  <c r="H6" i="3"/>
  <c r="O4" i="3"/>
  <c r="P4" i="3"/>
  <c r="M4" i="3"/>
  <c r="J4" i="3"/>
  <c r="K4" i="3"/>
  <c r="H4" i="3"/>
  <c r="W22" i="3"/>
  <c r="Q63" i="3"/>
  <c r="J55" i="3" l="1"/>
  <c r="N11" i="3"/>
  <c r="M48" i="3"/>
  <c r="O48" i="3"/>
  <c r="N38" i="3"/>
  <c r="P48" i="3"/>
  <c r="I40" i="3"/>
  <c r="H48" i="3"/>
  <c r="K16" i="3"/>
  <c r="J40" i="3"/>
  <c r="O16" i="3"/>
  <c r="H16" i="3"/>
  <c r="L48" i="3"/>
  <c r="I4" i="3"/>
  <c r="N5" i="3"/>
  <c r="P40" i="3"/>
  <c r="J48" i="3"/>
  <c r="H51" i="3"/>
  <c r="P51" i="3"/>
  <c r="O51" i="3"/>
  <c r="M55" i="3"/>
  <c r="I55" i="3"/>
  <c r="H40" i="3"/>
  <c r="K48" i="3"/>
  <c r="I16" i="3"/>
  <c r="K51" i="3"/>
  <c r="P16" i="3"/>
  <c r="L21" i="3"/>
  <c r="N21" i="3" s="1"/>
  <c r="L16" i="3"/>
  <c r="I51" i="3"/>
  <c r="J16" i="3"/>
  <c r="K40" i="3"/>
  <c r="J51" i="3"/>
  <c r="M16" i="3"/>
  <c r="M51" i="3"/>
  <c r="K55" i="3"/>
  <c r="O40" i="3"/>
  <c r="M40" i="3"/>
  <c r="H55" i="3"/>
  <c r="L25" i="3"/>
  <c r="N25" i="3" s="1"/>
  <c r="L23" i="3"/>
  <c r="N23" i="3" s="1"/>
  <c r="L19" i="3"/>
  <c r="L6" i="3"/>
  <c r="L51" i="3"/>
  <c r="I48" i="3"/>
  <c r="L40" i="3"/>
  <c r="L55" i="3"/>
  <c r="N13" i="3"/>
  <c r="L4" i="3"/>
  <c r="I19" i="3"/>
  <c r="H62" i="3" l="1"/>
  <c r="N27" i="3"/>
  <c r="J62" i="3"/>
  <c r="N19" i="3"/>
  <c r="N8" i="3"/>
  <c r="K62" i="3"/>
  <c r="O62" i="3"/>
  <c r="O64" i="3" s="1"/>
  <c r="I62" i="3"/>
  <c r="P62" i="3"/>
  <c r="P64" i="3" s="1"/>
  <c r="N55" i="3"/>
  <c r="M62" i="3"/>
  <c r="N51" i="3"/>
  <c r="L62" i="3"/>
  <c r="N6" i="3"/>
  <c r="N48" i="3"/>
  <c r="N16" i="3"/>
  <c r="N40" i="3"/>
  <c r="N4" i="3"/>
  <c r="J63" i="3" l="1"/>
  <c r="K63" i="3"/>
  <c r="M63" i="3"/>
  <c r="P63" i="3"/>
  <c r="O63" i="3"/>
  <c r="I63" i="3"/>
  <c r="H63" i="3"/>
  <c r="N62" i="3"/>
  <c r="L63" i="3"/>
  <c r="N63" i="3" l="1"/>
</calcChain>
</file>

<file path=xl/sharedStrings.xml><?xml version="1.0" encoding="utf-8"?>
<sst xmlns="http://schemas.openxmlformats.org/spreadsheetml/2006/main" count="6954" uniqueCount="104">
  <si>
    <t>Projection Report</t>
  </si>
  <si>
    <t>Budget Year</t>
  </si>
  <si>
    <t/>
  </si>
  <si>
    <t>As Of Date</t>
  </si>
  <si>
    <t>Business Unit</t>
  </si>
  <si>
    <t>HMADV - Humboldt Advancement Foundation, HMCMP - Humboldt State Funds</t>
  </si>
  <si>
    <t>Fund</t>
  </si>
  <si>
    <t>Multiple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</si>
  <si>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</si>
  <si>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</si>
  <si>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</si>
  <si>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</si>
  <si>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</si>
  <si>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</si>
  <si>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</si>
  <si>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</si>
  <si>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</si>
  <si>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</si>
  <si>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</si>
  <si>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</si>
  <si>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</si>
  <si>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Projection</t>
  </si>
  <si>
    <t>Projection Adj</t>
  </si>
  <si>
    <t>Final Proj</t>
  </si>
  <si>
    <t>Proj Bal</t>
  </si>
  <si>
    <t xml:space="preserve">Proj % </t>
  </si>
  <si>
    <t>Revenues</t>
  </si>
  <si>
    <t>HMADV - Humboldt Advancement Foundation</t>
  </si>
  <si>
    <t>A0051 - ATHLETICS TRUST - HMADV - A0051</t>
  </si>
  <si>
    <t>HMCMP - Humboldt State Funds</t>
  </si>
  <si>
    <t>Housing</t>
  </si>
  <si>
    <t>HA100 - HOUSING TRUST FUND - HMCMP - HA100</t>
  </si>
  <si>
    <t>Dining</t>
  </si>
  <si>
    <t>HA110 - DINING SERVICES - HMCMP - HA110</t>
  </si>
  <si>
    <t>Student Activity Center</t>
  </si>
  <si>
    <t>HC100 - STUDENT ACTIVITIES CTR TRUST - HMCMP - HC100</t>
  </si>
  <si>
    <t>TO120 - IRA ATHLETICS FUND - HMCMP - TO120</t>
  </si>
  <si>
    <t>TX001 - INTERCOLLEGIATE ATHLETICS TR - HMCMP - TX001</t>
  </si>
  <si>
    <t>TX005 - RECREATIONAL SPORTS TR - HMCMP - TX005</t>
  </si>
  <si>
    <t>TX108 - S+G NCAA/ATHLTC SCHLRSHP ADMIN - HMCMP - TX108</t>
  </si>
  <si>
    <t>Operating Fund</t>
  </si>
  <si>
    <t>HM500 - OPERATING FUND - HMCMP - HM500</t>
  </si>
  <si>
    <t>Student Health &amp; Wellbeing Services</t>
  </si>
  <si>
    <t>HM505 - HEALTH SERVICE OPERATING FUND - HMCMP - HM505</t>
  </si>
  <si>
    <t>HM506 - AUGMENTED HEALTH SERVICES - HMCMP - HM506</t>
  </si>
  <si>
    <t>Other University Funds</t>
  </si>
  <si>
    <t>HM542 - CONSTRUCTION ADMINISTRATION - HMCMP - HM542</t>
  </si>
  <si>
    <t>TO110 - IRA HUMBOLDT ENERGY INDEPNDNC - HMCMP - TO110</t>
  </si>
  <si>
    <t>TO130 - IRA JACK PASS FUND - HMCMP - TO130</t>
  </si>
  <si>
    <t>TO140 - IRA COMMITTEE FUND - HMCMP - TO140</t>
  </si>
  <si>
    <t>CEEGE</t>
  </si>
  <si>
    <t>TL001 - EXTENDED EDUCATION - HMCMP - TL001</t>
  </si>
  <si>
    <t>TL005 - EXT ED INTERNATIONAL PROGRAM - HMCMP - TL005</t>
  </si>
  <si>
    <t>TL006 - EXT ED EARLY START PROGRAM - HMCMP - TL006</t>
  </si>
  <si>
    <t>TL030 - CERF CAMPUS PARTNERS - HMCMP - TL030</t>
  </si>
  <si>
    <t>TL031 - CEEE - JOINT PROGRAMS - HMCMP - TL031</t>
  </si>
  <si>
    <t>TL201 - CEEE SOCIAL WORK MSW - HMCMP - TL201</t>
  </si>
  <si>
    <t>TL202 - CEEE APPLIED ANTHROPOLOGY MA - HMCMP - TL202</t>
  </si>
  <si>
    <t>TL301 - CEEE LEADERSHIP STUDIES BA - HMCMP - TL301</t>
  </si>
  <si>
    <t>TL401 - CEEE GEOSPATIAL CERTIFICATE - HMCMP - TL401</t>
  </si>
  <si>
    <t>Health Facilities</t>
  </si>
  <si>
    <t>TM001 - HEALTH FACILITIES - HMCMP - TM001</t>
  </si>
  <si>
    <t>Children's Center</t>
  </si>
  <si>
    <t>TP004 - C+G HSU CHILDRENS CTR - HMCMP - TP004</t>
  </si>
  <si>
    <t>TP060 - C+G CC EARLY HEAD START - HMCMP - TP060</t>
  </si>
  <si>
    <t>TV020 - OT HSU CHLD CENTER TRUST - HMCMP - TV020</t>
  </si>
  <si>
    <t>Parking</t>
  </si>
  <si>
    <t>TS001 - PARKING FINES + FORFEITURES - HMCMP - TS001</t>
  </si>
  <si>
    <t>TS003 - PARKING FEES - HMCMP - TS003</t>
  </si>
  <si>
    <t>Lottery</t>
  </si>
  <si>
    <t>TU001 - LOTTERY-LEF - HMCMP - TU001</t>
  </si>
  <si>
    <t>TU007 - LOTTERY - ACCESS &amp; ACAD DEVELP - HMCMP - TU007</t>
  </si>
  <si>
    <t>TU009 - LOTTERY -PRE DOCTORAL PROG - HMCMP - TU009</t>
  </si>
  <si>
    <t>Bookstore</t>
  </si>
  <si>
    <t>TV061 - BOOKSTORE TRUST FUND - HMCMP - TV061</t>
  </si>
  <si>
    <t>Total Revenues</t>
  </si>
  <si>
    <t>Expenses</t>
  </si>
  <si>
    <t>TU005 - LOTTERY - FUTURE SCHOLAR - HMCMP - TU005</t>
  </si>
  <si>
    <t>TU006 - LOTTERY - INSTR DISCRET - HMCMP - TU006</t>
  </si>
  <si>
    <t>TU008 - LOTTERY - TEACHER RECRUITMT - HMCMP - TU008</t>
  </si>
  <si>
    <t>Total Expenses</t>
  </si>
  <si>
    <t>Report Total</t>
  </si>
  <si>
    <r>
      <rPr>
        <b/>
        <sz val="9"/>
        <color rgb="FF000000"/>
        <rFont val="Arial"/>
        <family val="2"/>
      </rPr>
      <t>Final Proj</t>
    </r>
    <r>
      <rPr>
        <sz val="9"/>
        <color rgb="FF000000"/>
        <rFont val="Arial"/>
        <family val="2"/>
      </rPr>
      <t xml:space="preserve"> - Final Projections is the projected year-end net total (revenue - expenses). When expenses exceed revenues (negative balances) reserves will need to be leveraged.
</t>
    </r>
    <r>
      <rPr>
        <b/>
        <sz val="9"/>
        <color rgb="FF000000"/>
        <rFont val="Arial"/>
        <family val="2"/>
      </rPr>
      <t>Proj Bal</t>
    </r>
    <r>
      <rPr>
        <sz val="9"/>
        <color rgb="FF000000"/>
        <rFont val="Arial"/>
        <family val="2"/>
      </rPr>
      <t xml:space="preserve"> - Projected Balance is the expected performance against the final budget. For positive balances, final projections are expected to perform better than final the budget and a signal the plan is still pertinent. Negative balances suggests the contrary.
</t>
    </r>
    <r>
      <rPr>
        <b/>
        <sz val="9"/>
        <color rgb="FF000000"/>
        <rFont val="Arial"/>
        <family val="2"/>
      </rPr>
      <t>Proj %</t>
    </r>
    <r>
      <rPr>
        <sz val="9"/>
        <color rgb="FF000000"/>
        <rFont val="Arial"/>
        <family val="2"/>
      </rPr>
      <t xml:space="preserve"> - Final projections as a percentage of final budget</t>
    </r>
  </si>
  <si>
    <t>Projections</t>
  </si>
  <si>
    <r>
      <rPr>
        <b/>
        <sz val="9"/>
        <color rgb="FF000000"/>
        <rFont val="Arial"/>
        <family val="2"/>
      </rPr>
      <t>Orig Base</t>
    </r>
    <r>
      <rPr>
        <sz val="9"/>
        <color rgb="FF000000"/>
        <rFont val="Arial"/>
        <family val="2"/>
      </rPr>
      <t xml:space="preserve"> - Also commonly referred to as original budget, is the initial budget/plan established at the beginning of the fiscal year. Positive balances reflect revenues are expected to exceed expenses while the opposite is true for negative balances.
</t>
    </r>
    <r>
      <rPr>
        <b/>
        <sz val="9"/>
        <color rgb="FF000000"/>
        <rFont val="Arial"/>
        <family val="2"/>
      </rPr>
      <t>Final Budget</t>
    </r>
    <r>
      <rPr>
        <sz val="9"/>
        <color rgb="FF000000"/>
        <rFont val="Arial"/>
        <family val="2"/>
      </rPr>
      <t xml:space="preserve"> - Includes original budget as well as all revisions throughout the year. For select funds such as the HM500 - Operating Fund, rollforward and encumbrance expense balances from the prior year are included in this column.
</t>
    </r>
  </si>
  <si>
    <t>Budget</t>
  </si>
  <si>
    <r>
      <t xml:space="preserve">The </t>
    </r>
    <r>
      <rPr>
        <i/>
        <sz val="10"/>
        <rFont val="Arial"/>
        <family val="2"/>
      </rPr>
      <t>Budgeted All Campus Operating Funds</t>
    </r>
    <r>
      <rPr>
        <sz val="10"/>
        <rFont val="Arial"/>
        <family val="2"/>
      </rPr>
      <t xml:space="preserve"> report reflects net totals (revenue - expenses) by fund. For more detailed descriptions of several report columns please see below. </t>
    </r>
  </si>
  <si>
    <t>Report Net Total</t>
  </si>
  <si>
    <t>Athletics (Self Support/Auxiliary)</t>
  </si>
  <si>
    <t>IRA Committee Fund</t>
  </si>
  <si>
    <t>IRA Jack Pass</t>
  </si>
  <si>
    <t>IRA Humboldt Energy Indepndnc</t>
  </si>
  <si>
    <t>Construction Administration</t>
  </si>
  <si>
    <t>Actuals</t>
  </si>
  <si>
    <t>Note: Orig Base = Original Budget, Final Bud = Revised Budget</t>
  </si>
  <si>
    <t>HC101 - CAMPUS REC TRUST FUND - HMCMP - HC101</t>
  </si>
  <si>
    <t>2022 - 2023</t>
  </si>
  <si>
    <r>
      <rPr>
        <i/>
        <sz val="8"/>
        <color rgb="FF000000"/>
        <rFont val="Arial"/>
        <family val="2"/>
      </rPr>
      <t>September 30, 2022</t>
    </r>
  </si>
  <si>
    <t>HX100 - SAC CENTER ARTS MISC REV TRUST - HMCMP - HX100</t>
  </si>
  <si>
    <t>HX101 - CAMPUS REC MISC REV TRUST - HMCMP - HX101</t>
  </si>
  <si>
    <t>TL501 - PACE REVENUE SHARING - HMCMP - TL501</t>
  </si>
  <si>
    <t>TV062 - EUREKA STORE TRUST FUND - HMCMP - TV062</t>
  </si>
  <si>
    <t>2022 - 2022</t>
  </si>
  <si>
    <t>September 30,2022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</si>
</sst>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.000_);_(* \(#,##0.000\);_(* &quot;-&quot;??_);_(@_)"/>
    <numFmt numFmtId="167" formatCode="_(* #,##0_);_(* \(#,##0\);_(* &quot;-&quot;??_);_(@_)"/>
    <numFmt numFmtId="168" formatCode="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EAEAEA"/>
        <bgColor rgb="FFE8E8E8"/>
      </patternFill>
    </fill>
    <fill>
      <patternFill patternType="solid">
        <fgColor theme="9" tint="0.39997558519241921"/>
        <bgColor rgb="FFE8E8E8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left" readingOrder="1"/>
    </xf>
    <xf numFmtId="0" fontId="4" fillId="0" borderId="2" xfId="0" applyNumberFormat="1" applyFont="1" applyFill="1" applyBorder="1" applyAlignment="1">
      <alignment horizontal="center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166" fontId="1" fillId="0" borderId="0" xfId="0" applyNumberFormat="1" applyFont="1" applyFill="1" applyBorder="1"/>
    <xf numFmtId="9" fontId="1" fillId="0" borderId="0" xfId="2" applyFont="1" applyFill="1" applyBorder="1"/>
    <xf numFmtId="10" fontId="1" fillId="0" borderId="0" xfId="2" applyNumberFormat="1" applyFont="1" applyFill="1" applyBorder="1"/>
    <xf numFmtId="164" fontId="1" fillId="0" borderId="0" xfId="0" applyNumberFormat="1" applyFont="1" applyFill="1" applyBorder="1"/>
    <xf numFmtId="167" fontId="1" fillId="0" borderId="0" xfId="1" applyNumberFormat="1" applyFont="1" applyFill="1" applyBorder="1"/>
    <xf numFmtId="0" fontId="4" fillId="0" borderId="0" xfId="0" applyNumberFormat="1" applyFont="1" applyFill="1" applyBorder="1" applyAlignment="1">
      <alignment horizontal="left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165" fontId="14" fillId="0" borderId="5" xfId="0" applyNumberFormat="1" applyFont="1" applyFill="1" applyBorder="1" applyAlignment="1">
      <alignment horizontal="right" vertical="center" wrapText="1" readingOrder="1"/>
    </xf>
    <xf numFmtId="164" fontId="14" fillId="0" borderId="5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readingOrder="1"/>
    </xf>
    <xf numFmtId="165" fontId="15" fillId="2" borderId="0" xfId="0" applyNumberFormat="1" applyFont="1" applyFill="1" applyBorder="1" applyAlignment="1">
      <alignment horizontal="right" vertical="center" wrapText="1" readingOrder="1"/>
    </xf>
    <xf numFmtId="164" fontId="15" fillId="2" borderId="0" xfId="0" applyNumberFormat="1" applyFont="1" applyFill="1" applyBorder="1" applyAlignment="1">
      <alignment horizontal="right" vertical="center" wrapText="1" readingOrder="1"/>
    </xf>
    <xf numFmtId="165" fontId="15" fillId="3" borderId="0" xfId="0" applyNumberFormat="1" applyFont="1" applyFill="1" applyBorder="1" applyAlignment="1">
      <alignment horizontal="right" vertical="top" readingOrder="1"/>
    </xf>
    <xf numFmtId="168" fontId="1" fillId="0" borderId="0" xfId="2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1" xfId="0" applyFont="1" applyBorder="1" applyAlignment="1">
      <alignment vertical="top" readingOrder="1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3" fillId="0" borderId="0" xfId="0" applyFont="1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horizontal="right" vertical="top" readingOrder="1"/>
    </xf>
    <xf numFmtId="0" fontId="3" fillId="0" borderId="0" xfId="0" applyFont="1" applyAlignment="1">
      <alignment readingOrder="1"/>
    </xf>
    <xf numFmtId="0" fontId="4" fillId="0" borderId="2" xfId="0" applyFont="1" applyBorder="1" applyAlignment="1">
      <alignment readingOrder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readingOrder="1"/>
    </xf>
    <xf numFmtId="0" fontId="4" fillId="0" borderId="0" xfId="0" applyFont="1" applyAlignment="1">
      <alignment readingOrder="1"/>
    </xf>
    <xf numFmtId="0" fontId="5" fillId="0" borderId="0" xfId="0" applyFont="1" applyAlignment="1">
      <alignment horizontal="right" readingOrder="1"/>
    </xf>
    <xf numFmtId="0" fontId="5" fillId="0" borderId="0" xfId="0" applyFont="1" applyAlignment="1">
      <alignment vertical="top" readingOrder="1"/>
    </xf>
    <xf numFmtId="0" fontId="4" fillId="0" borderId="0" xfId="0" applyFont="1" applyAlignment="1">
      <alignment vertical="top" readingOrder="1"/>
    </xf>
    <xf numFmtId="164" fontId="4" fillId="0" borderId="0" xfId="0" applyNumberFormat="1" applyFont="1" applyAlignment="1">
      <alignment horizontal="right" vertical="top" readingOrder="1"/>
    </xf>
    <xf numFmtId="164" fontId="6" fillId="0" borderId="0" xfId="0" applyNumberFormat="1" applyFont="1" applyAlignment="1">
      <alignment horizontal="right" vertical="top" readingOrder="1"/>
    </xf>
    <xf numFmtId="165" fontId="4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vertical="center" readingOrder="1"/>
    </xf>
    <xf numFmtId="0" fontId="5" fillId="4" borderId="0" xfId="0" applyFont="1" applyFill="1" applyAlignment="1">
      <alignment vertical="center" readingOrder="1"/>
    </xf>
    <xf numFmtId="164" fontId="5" fillId="2" borderId="0" xfId="0" applyNumberFormat="1" applyFont="1" applyFill="1" applyAlignment="1">
      <alignment horizontal="right" vertical="center" readingOrder="1"/>
    </xf>
    <xf numFmtId="164" fontId="7" fillId="2" borderId="0" xfId="0" applyNumberFormat="1" applyFont="1" applyFill="1" applyAlignment="1">
      <alignment horizontal="right" vertical="center" readingOrder="1"/>
    </xf>
    <xf numFmtId="165" fontId="5" fillId="2" borderId="0" xfId="0" applyNumberFormat="1" applyFont="1" applyFill="1" applyAlignment="1">
      <alignment horizontal="right" vertical="top" readingOrder="1"/>
    </xf>
    <xf numFmtId="165" fontId="5" fillId="2" borderId="0" xfId="0" applyNumberFormat="1" applyFont="1" applyFill="1" applyAlignment="1">
      <alignment horizontal="right" vertical="center" readingOrder="1"/>
    </xf>
    <xf numFmtId="164" fontId="5" fillId="0" borderId="0" xfId="0" applyNumberFormat="1" applyFont="1" applyAlignment="1">
      <alignment horizontal="right" vertical="center" readingOrder="1"/>
    </xf>
    <xf numFmtId="164" fontId="7" fillId="0" borderId="0" xfId="0" applyNumberFormat="1" applyFont="1" applyAlignment="1">
      <alignment horizontal="right" vertical="center" readingOrder="1"/>
    </xf>
    <xf numFmtId="165" fontId="5" fillId="0" borderId="0" xfId="0" applyNumberFormat="1" applyFont="1" applyAlignment="1">
      <alignment horizontal="right" vertical="top" readingOrder="1"/>
    </xf>
    <xf numFmtId="165" fontId="5" fillId="0" borderId="0" xfId="0" applyNumberFormat="1" applyFont="1" applyAlignment="1">
      <alignment horizontal="right" vertical="center" readingOrder="1"/>
    </xf>
    <xf numFmtId="0" fontId="5" fillId="0" borderId="0" xfId="0" applyFont="1" applyAlignment="1">
      <alignment horizontal="right" vertical="top" readingOrder="1"/>
    </xf>
    <xf numFmtId="0" fontId="5" fillId="0" borderId="0" xfId="0" applyFont="1" applyAlignment="1">
      <alignment horizontal="left" vertical="top" readingOrder="1"/>
    </xf>
    <xf numFmtId="164" fontId="5" fillId="0" borderId="0" xfId="0" applyNumberFormat="1" applyFont="1" applyAlignment="1">
      <alignment horizontal="right" vertical="top" readingOrder="1"/>
    </xf>
    <xf numFmtId="164" fontId="7" fillId="0" borderId="0" xfId="0" applyNumberFormat="1" applyFont="1" applyAlignment="1">
      <alignment horizontal="right" vertical="top" readingOrder="1"/>
    </xf>
    <xf numFmtId="0" fontId="5" fillId="2" borderId="0" xfId="0" applyFont="1" applyFill="1" applyAlignment="1">
      <alignment vertical="center" readingOrder="1"/>
    </xf>
    <xf numFmtId="165" fontId="7" fillId="0" borderId="0" xfId="0" applyNumberFormat="1" applyFont="1" applyAlignment="1">
      <alignment horizontal="right" vertical="top" readingOrder="1"/>
    </xf>
    <xf numFmtId="0" fontId="4" fillId="0" borderId="3" xfId="0" applyFont="1" applyBorder="1" applyAlignment="1">
      <alignment vertical="center" readingOrder="1"/>
    </xf>
    <xf numFmtId="164" fontId="4" fillId="0" borderId="3" xfId="0" applyNumberFormat="1" applyFont="1" applyBorder="1" applyAlignment="1">
      <alignment horizontal="right" vertical="center" readingOrder="1"/>
    </xf>
    <xf numFmtId="164" fontId="6" fillId="0" borderId="3" xfId="0" applyNumberFormat="1" applyFont="1" applyBorder="1" applyAlignment="1">
      <alignment horizontal="right" vertical="center" readingOrder="1"/>
    </xf>
    <xf numFmtId="165" fontId="4" fillId="0" borderId="3" xfId="0" applyNumberFormat="1" applyFont="1" applyBorder="1" applyAlignment="1">
      <alignment horizontal="right" vertical="center" readingOrder="1"/>
    </xf>
    <xf numFmtId="165" fontId="7" fillId="0" borderId="0" xfId="0" applyNumberFormat="1" applyFont="1" applyAlignment="1">
      <alignment horizontal="right" vertical="center" readingOrder="1"/>
    </xf>
    <xf numFmtId="0" fontId="4" fillId="0" borderId="0" xfId="0" applyFont="1" applyAlignment="1">
      <alignment vertical="center" readingOrder="1"/>
    </xf>
    <xf numFmtId="0" fontId="4" fillId="0" borderId="5" xfId="0" applyFont="1" applyBorder="1" applyAlignment="1">
      <alignment vertical="center" readingOrder="1"/>
    </xf>
    <xf numFmtId="0" fontId="1" fillId="0" borderId="5" xfId="0" applyFont="1" applyBorder="1" applyAlignment="1">
      <alignment vertical="top"/>
    </xf>
    <xf numFmtId="164" fontId="6" fillId="0" borderId="5" xfId="0" applyNumberFormat="1" applyFont="1" applyBorder="1" applyAlignment="1">
      <alignment horizontal="right" vertical="center" readingOrder="1"/>
    </xf>
    <xf numFmtId="164" fontId="4" fillId="0" borderId="5" xfId="0" applyNumberFormat="1" applyFont="1" applyBorder="1" applyAlignment="1">
      <alignment horizontal="right" vertical="center" readingOrder="1"/>
    </xf>
    <xf numFmtId="165" fontId="6" fillId="0" borderId="5" xfId="0" applyNumberFormat="1" applyFont="1" applyBorder="1" applyAlignment="1">
      <alignment horizontal="right" vertical="center" readingOrder="1"/>
    </xf>
    <xf numFmtId="165" fontId="4" fillId="0" borderId="5" xfId="0" applyNumberFormat="1" applyFont="1" applyBorder="1" applyAlignment="1">
      <alignment horizontal="right" vertical="center" readingOrder="1"/>
    </xf>
    <xf numFmtId="0" fontId="1" fillId="0" borderId="0" xfId="0" applyFont="1" applyFill="1" applyBorder="1"/>
    <xf numFmtId="0" fontId="1" fillId="0" borderId="0" xfId="0" applyFont="1" applyFill="1" applyBorder="1" applyAlignment="1">
      <alignment readingOrder="1"/>
    </xf>
    <xf numFmtId="165" fontId="7" fillId="2" borderId="0" xfId="0" applyNumberFormat="1" applyFont="1" applyFill="1" applyAlignment="1">
      <alignment horizontal="right" vertical="top" readingOrder="1"/>
    </xf>
    <xf numFmtId="0" fontId="4" fillId="0" borderId="5" xfId="0" applyNumberFormat="1" applyFont="1" applyFill="1" applyBorder="1" applyAlignment="1">
      <alignment horizontal="left" vertical="center" readingOrder="1"/>
    </xf>
    <xf numFmtId="0" fontId="1" fillId="0" borderId="5" xfId="0" applyNumberFormat="1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quotePrefix="1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2" borderId="0" xfId="0" applyNumberFormat="1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2" xfId="0" applyNumberFormat="1" applyFont="1" applyFill="1" applyBorder="1" applyAlignment="1">
      <alignment readingOrder="1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4" fillId="0" borderId="6" xfId="0" applyNumberFormat="1" applyFont="1" applyFill="1" applyBorder="1" applyAlignment="1">
      <alignment horizontal="center" readingOrder="1"/>
    </xf>
    <xf numFmtId="0" fontId="4" fillId="0" borderId="4" xfId="0" applyNumberFormat="1" applyFont="1" applyFill="1" applyBorder="1" applyAlignment="1">
      <alignment horizontal="center" readingOrder="1"/>
    </xf>
    <xf numFmtId="0" fontId="4" fillId="0" borderId="3" xfId="0" applyNumberFormat="1" applyFont="1" applyFill="1" applyBorder="1" applyAlignment="1">
      <alignment horizontal="center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Budget%20Team%20Drive/_Quarterly%20Mgt%20Rpts/2020-21/Q3/2020-21%20Q3%20-%20Budgeted%20All%20Campus%20Operating%20Fund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ummary"/>
      <sheetName val="Summa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16F5-AE7F-43B0-BFD1-899E7AB0BB5D}">
  <sheetPr>
    <outlinePr summaryBelow="0" summaryRight="0"/>
    <pageSetUpPr fitToPage="1"/>
  </sheetPr>
  <dimension ref="A1:W80"/>
  <sheetViews>
    <sheetView showGridLines="0" tabSelected="1" view="pageLayout" zoomScaleNormal="100" zoomScaleSheetLayoutView="90" workbookViewId="0">
      <selection activeCell="L12" sqref="L12"/>
    </sheetView>
  </sheetViews>
  <sheetFormatPr defaultRowHeight="15" x14ac:dyDescent="0.25"/>
  <cols>
    <col min="1" max="5" width="2.7109375" customWidth="1"/>
    <col min="6" max="6" width="16.42578125" customWidth="1"/>
    <col min="7" max="7" width="25.85546875" customWidth="1"/>
    <col min="8" max="17" width="12.140625" customWidth="1"/>
    <col min="18" max="18" width="3" customWidth="1"/>
    <col min="19" max="24" width="9.7109375" customWidth="1"/>
    <col min="25" max="26" width="1.7109375" bestFit="1" customWidth="1"/>
    <col min="27" max="28" width="2.5703125" customWidth="1"/>
    <col min="29" max="31" width="1.7109375" bestFit="1" customWidth="1"/>
  </cols>
  <sheetData>
    <row r="1" spans="1:17" x14ac:dyDescent="0.25">
      <c r="A1" s="98" t="s">
        <v>1</v>
      </c>
      <c r="B1" s="91"/>
      <c r="C1" s="91"/>
      <c r="D1" s="91"/>
      <c r="E1" s="91"/>
      <c r="F1" s="91"/>
      <c r="G1" s="1" t="s">
        <v>102</v>
      </c>
      <c r="H1" s="1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3" t="s">
        <v>3</v>
      </c>
      <c r="P1" s="99" t="s">
        <v>103</v>
      </c>
      <c r="Q1" s="91"/>
    </row>
    <row r="2" spans="1:17" ht="15" customHeight="1" x14ac:dyDescent="0.25">
      <c r="A2" s="7" t="s">
        <v>94</v>
      </c>
      <c r="B2" s="32"/>
      <c r="C2" s="32"/>
      <c r="D2" s="32"/>
      <c r="E2" s="32"/>
      <c r="F2" s="32"/>
      <c r="G2" s="32"/>
      <c r="H2" s="100" t="s">
        <v>85</v>
      </c>
      <c r="I2" s="101"/>
      <c r="J2" s="100" t="s">
        <v>93</v>
      </c>
      <c r="K2" s="102"/>
      <c r="L2" s="101"/>
      <c r="M2" s="32"/>
      <c r="N2" s="32"/>
      <c r="O2" s="100" t="s">
        <v>83</v>
      </c>
      <c r="P2" s="102"/>
      <c r="Q2" s="101"/>
    </row>
    <row r="3" spans="1:17" x14ac:dyDescent="0.25">
      <c r="A3" s="95" t="s">
        <v>2</v>
      </c>
      <c r="B3" s="96"/>
      <c r="C3" s="96"/>
      <c r="D3" s="96"/>
      <c r="E3" s="96"/>
      <c r="F3" s="96"/>
      <c r="G3" s="97"/>
      <c r="H3" s="8" t="s">
        <v>13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23</v>
      </c>
      <c r="P3" s="8" t="s">
        <v>24</v>
      </c>
      <c r="Q3" s="8" t="s">
        <v>25</v>
      </c>
    </row>
    <row r="4" spans="1:17" x14ac:dyDescent="0.25">
      <c r="A4" s="9"/>
      <c r="B4" s="31"/>
      <c r="C4" s="92" t="s">
        <v>40</v>
      </c>
      <c r="D4" s="93"/>
      <c r="E4" s="93"/>
      <c r="F4" s="93"/>
      <c r="G4" s="93"/>
      <c r="H4" s="28">
        <f t="shared" ref="H4:M4" si="0">SUM(H5)</f>
        <v>0</v>
      </c>
      <c r="I4" s="28">
        <f t="shared" si="0"/>
        <v>-20521283</v>
      </c>
      <c r="J4" s="28">
        <f t="shared" si="0"/>
        <v>3685874</v>
      </c>
      <c r="K4" s="28">
        <f t="shared" si="0"/>
        <v>-2413357.1799989999</v>
      </c>
      <c r="L4" s="28">
        <f t="shared" si="0"/>
        <v>1272516.8200009987</v>
      </c>
      <c r="M4" s="28">
        <f t="shared" si="0"/>
        <v>21793799.820001006</v>
      </c>
      <c r="N4" s="29">
        <f t="shared" ref="N4:N16" si="1">IFERROR(L4/I4,1)</f>
        <v>-6.2009613141683136E-2</v>
      </c>
      <c r="O4" s="28">
        <f>SUM(O5)</f>
        <v>-7737629.4266240001</v>
      </c>
      <c r="P4" s="28">
        <f>SUM(P5)</f>
        <v>10370296.393377</v>
      </c>
      <c r="Q4" s="27">
        <f>IFERROR((SUMIF(Summary!$C$12:$C$1162,'Net Summary'!C4,Summary!$R$12:$R$1162)+SUMIF(Summary!$C$12:$C$1162,'Net Summary'!C4,Summary!$L$12:$L$1162))/SUMIF(Summary!$C$12:$C$1162,'Net Summary'!C4,Summary!$J$12:$J$1162),1)</f>
        <v>0.97281276598077737</v>
      </c>
    </row>
    <row r="5" spans="1:17" x14ac:dyDescent="0.25">
      <c r="A5" s="9"/>
      <c r="B5" s="31"/>
      <c r="C5" s="26"/>
      <c r="D5" s="94" t="s">
        <v>41</v>
      </c>
      <c r="E5" s="93"/>
      <c r="F5" s="93"/>
      <c r="G5" s="93"/>
      <c r="H5" s="24">
        <f>SUMIF(Summary!$D$12:$D$315,'Net Summary'!$D5,Summary!H$12:H$315)-SUMIF(Summary!$D$317:$D$1208,'Net Summary'!$D5,Summary!H$317:H$1208)</f>
        <v>0</v>
      </c>
      <c r="I5" s="24">
        <f>SUMIF(Summary!$D$12:$D$315,'Net Summary'!$D5,Summary!J$12:J$315)-SUMIF(Summary!$D$317:$D$1208,'Net Summary'!$D5,Summary!J$317:J$1208)</f>
        <v>-20521283</v>
      </c>
      <c r="J5" s="24">
        <f>SUMIF(Summary!$D$12:$D$315,'Net Summary'!$D5,Summary!K$12:K$315)-SUMIF(Summary!$D$317:$D$1208,'Net Summary'!$D5,Summary!K$317:K$1208)</f>
        <v>3685874</v>
      </c>
      <c r="K5" s="24">
        <f>SUMIF(Summary!$D$12:$D$315,'Net Summary'!$D5,Summary!L$12:L$315)-SUMIF(Summary!$D$317:$D$1208,'Net Summary'!$D5,Summary!L$317:L$1208)</f>
        <v>-2413357.1799989999</v>
      </c>
      <c r="L5" s="24">
        <f>SUMIF(Summary!$D$12:$D$315,'Net Summary'!$D5,Summary!M$12:M$315)-SUMIF(Summary!$D$317:$D$1208,'Net Summary'!$D5,Summary!M$317:M$1208)</f>
        <v>1272516.8200009987</v>
      </c>
      <c r="M5" s="24">
        <f>SUMIF(Summary!$D$12:$D$315,'Net Summary'!$D5,Summary!N$12:N$315)+SUMIF(Summary!$D$317:$D$1208,'Net Summary'!$D5,Summary!N$317:N$1208)</f>
        <v>21793799.820001006</v>
      </c>
      <c r="N5" s="25">
        <f t="shared" si="1"/>
        <v>-6.2009613141683136E-2</v>
      </c>
      <c r="O5" s="24">
        <f>SUMIF(Summary!$D$12:$D$315,'Net Summary'!$D5,Summary!R$12:R$315)-SUMIF(Summary!$D$317:$D$1208,'Net Summary'!$D5,Summary!R$317:R$1208)</f>
        <v>-7737629.4266240001</v>
      </c>
      <c r="P5" s="24">
        <f>SUMIF(Summary!$D$12:$D$315,'Net Summary'!$D5,Summary!S$12:S$315)+SUMIF(Summary!$D$317:$D$1208,'Net Summary'!$D5,Summary!S$317:S$1208)</f>
        <v>10370296.393377</v>
      </c>
      <c r="Q5" s="23">
        <f>IFERROR((SUMIF(Summary!$D$12:$D$1208,'Net Summary'!D5,Summary!$R$12:$R$1208)+SUMIF(Summary!$D$12:$D$1208,'Net Summary'!D5,Summary!$L$12:$L$1208))/SUMIF(Summary!$D$12:$D$1208,'Net Summary'!D5,Summary!$J$12:$J$1208),1)</f>
        <v>0.97281276598077737</v>
      </c>
    </row>
    <row r="6" spans="1:17" x14ac:dyDescent="0.25">
      <c r="A6" s="5" t="s">
        <v>2</v>
      </c>
      <c r="B6" s="11" t="s">
        <v>2</v>
      </c>
      <c r="C6" s="92" t="s">
        <v>30</v>
      </c>
      <c r="D6" s="93"/>
      <c r="E6" s="93"/>
      <c r="F6" s="93"/>
      <c r="G6" s="93"/>
      <c r="H6" s="28">
        <f t="shared" ref="H6:M6" si="2">SUM(H7)</f>
        <v>-179793</v>
      </c>
      <c r="I6" s="28">
        <f t="shared" si="2"/>
        <v>-179793</v>
      </c>
      <c r="J6" s="28">
        <f t="shared" si="2"/>
        <v>5983121.5500000007</v>
      </c>
      <c r="K6" s="28">
        <f t="shared" si="2"/>
        <v>-314312.45</v>
      </c>
      <c r="L6" s="28">
        <f t="shared" si="2"/>
        <v>5668809.1000000006</v>
      </c>
      <c r="M6" s="28">
        <f t="shared" si="2"/>
        <v>5848602.0999999996</v>
      </c>
      <c r="N6" s="29">
        <f t="shared" si="1"/>
        <v>-31.529642978313952</v>
      </c>
      <c r="O6" s="28">
        <f>SUM(O7)</f>
        <v>-793402.90667300113</v>
      </c>
      <c r="P6" s="28">
        <f>SUM(P7)</f>
        <v>-927922.35667299991</v>
      </c>
      <c r="Q6" s="27">
        <f>IFERROR((SUMIF(Summary!$C$12:$C$1162,'Net Summary'!C6,Summary!$R$12:$R$1162)+SUMIF(Summary!$C$12:$C$1162,'Net Summary'!C6,Summary!$L$12:$L$1162))/SUMIF(Summary!$C$12:$C$1162,'Net Summary'!C6,Summary!$J$12:$J$1162),1)</f>
        <v>1.0957827144755081</v>
      </c>
    </row>
    <row r="7" spans="1:17" x14ac:dyDescent="0.25">
      <c r="A7" s="4" t="s">
        <v>2</v>
      </c>
      <c r="B7" s="10" t="s">
        <v>2</v>
      </c>
      <c r="C7" s="26"/>
      <c r="D7" s="94" t="s">
        <v>31</v>
      </c>
      <c r="E7" s="93"/>
      <c r="F7" s="93"/>
      <c r="G7" s="93"/>
      <c r="H7" s="24">
        <f>SUMIF(Summary!$D$12:$D$315,'Net Summary'!$D7,Summary!H$12:H$315)-SUMIF(Summary!$D$317:$D$1208,'Net Summary'!$D7,Summary!H$317:H$1208)</f>
        <v>-179793</v>
      </c>
      <c r="I7" s="24">
        <f>SUMIF(Summary!$D$12:$D$315,'Net Summary'!$D7,Summary!J$12:J$315)-SUMIF(Summary!$D$317:$D$1208,'Net Summary'!$D7,Summary!J$317:J$1208)</f>
        <v>-179793</v>
      </c>
      <c r="J7" s="24">
        <f>SUMIF(Summary!$D$12:$D$315,'Net Summary'!$D7,Summary!K$12:K$315)-SUMIF(Summary!$D$317:$D$1208,'Net Summary'!$D7,Summary!K$317:K$1208)</f>
        <v>5983121.5500000007</v>
      </c>
      <c r="K7" s="24">
        <f>SUMIF(Summary!$D$12:$D$315,'Net Summary'!$D7,Summary!L$12:L$315)-SUMIF(Summary!$D$317:$D$1208,'Net Summary'!$D7,Summary!L$317:L$1208)</f>
        <v>-314312.45</v>
      </c>
      <c r="L7" s="24">
        <f>SUMIF(Summary!$D$12:$D$315,'Net Summary'!$D7,Summary!M$12:M$315)-SUMIF(Summary!$D$317:$D$1208,'Net Summary'!$D7,Summary!M$317:M$1208)</f>
        <v>5668809.1000000006</v>
      </c>
      <c r="M7" s="24">
        <f>SUMIF(Summary!$D$12:$D$315,'Net Summary'!$D7,Summary!N$12:N$315)+SUMIF(Summary!$D$317:$D$1208,'Net Summary'!$D7,Summary!N$317:N$1208)</f>
        <v>5848602.0999999996</v>
      </c>
      <c r="N7" s="25">
        <f t="shared" ref="N7" si="3">IFERROR(L7/I7,1)</f>
        <v>-31.529642978313952</v>
      </c>
      <c r="O7" s="24">
        <f>SUMIF(Summary!$D$12:$D$315,'Net Summary'!$D7,Summary!R$12:R$315)-SUMIF(Summary!$D$317:$D$1208,'Net Summary'!$D7,Summary!R$317:R$1208)</f>
        <v>-793402.90667300113</v>
      </c>
      <c r="P7" s="24">
        <f>SUMIF(Summary!$D$12:$D$315,'Net Summary'!$D7,Summary!S$12:S$315)+SUMIF(Summary!$D$317:$D$1208,'Net Summary'!$D7,Summary!S$317:S$1208)</f>
        <v>-927922.35667299991</v>
      </c>
      <c r="Q7" s="23">
        <f>IFERROR((SUMIF(Summary!$D$12:$D$1208,'Net Summary'!D7,Summary!$R$12:$R$1208)+SUMIF(Summary!$D$12:$D$1208,'Net Summary'!D7,Summary!$L$12:$L$1208))/SUMIF(Summary!$D$12:$D$1208,'Net Summary'!D7,Summary!$J$12:$J$1208),1)</f>
        <v>1.0916100745707988</v>
      </c>
    </row>
    <row r="8" spans="1:17" x14ac:dyDescent="0.25">
      <c r="A8" s="4"/>
      <c r="B8" s="10"/>
      <c r="C8" s="92" t="s">
        <v>73</v>
      </c>
      <c r="D8" s="92"/>
      <c r="E8" s="92"/>
      <c r="F8" s="92"/>
      <c r="G8" s="92"/>
      <c r="H8" s="28">
        <f>SUM(H9:H10)</f>
        <v>-223744</v>
      </c>
      <c r="I8" s="28">
        <f t="shared" ref="I8:M8" si="4">SUM(I9:I10)</f>
        <v>-223744</v>
      </c>
      <c r="J8" s="28">
        <f t="shared" si="4"/>
        <v>-131877.45000000001</v>
      </c>
      <c r="K8" s="28">
        <f t="shared" si="4"/>
        <v>-255713.54</v>
      </c>
      <c r="L8" s="28">
        <f t="shared" si="4"/>
        <v>-387590.99</v>
      </c>
      <c r="M8" s="28">
        <f t="shared" si="4"/>
        <v>-163846.99000000002</v>
      </c>
      <c r="N8" s="29">
        <f t="shared" si="1"/>
        <v>1.732296687285469</v>
      </c>
      <c r="O8" s="28">
        <f t="shared" ref="O8" si="5">SUM(O9:O10)</f>
        <v>-236148.203331</v>
      </c>
      <c r="P8" s="28">
        <f t="shared" ref="P8" si="6">SUM(P9:P10)</f>
        <v>-268117.74333099998</v>
      </c>
      <c r="Q8" s="27">
        <f>IFERROR((SUMIF(Summary!$C$12:$C$1162,'Net Summary'!C8,Summary!$R$12:$R$1162)+SUMIF(Summary!$C$12:$C$1162,'Net Summary'!C8,Summary!$L$12:$L$1162))/SUMIF(Summary!$C$12:$C$1162,'Net Summary'!C8,Summary!$J$12:$J$1162),1)</f>
        <v>0.99999861880615393</v>
      </c>
    </row>
    <row r="9" spans="1:17" x14ac:dyDescent="0.25">
      <c r="A9" s="4"/>
      <c r="B9" s="10"/>
      <c r="C9" s="26"/>
      <c r="D9" s="10" t="s">
        <v>74</v>
      </c>
      <c r="E9" s="26"/>
      <c r="F9" s="26"/>
      <c r="G9" s="26"/>
      <c r="H9" s="24">
        <f>SUMIF(Summary!$D$12:$D$315,'Net Summary'!$D9,Summary!H$12:H$315)-SUMIF(Summary!$D$317:$D$1208,'Net Summary'!$D9,Summary!H$317:H$1208)</f>
        <v>-29744</v>
      </c>
      <c r="I9" s="24">
        <f>SUMIF(Summary!$D$12:$D$315,'Net Summary'!$D9,Summary!J$12:J$315)-SUMIF(Summary!$D$317:$D$1208,'Net Summary'!$D9,Summary!J$317:J$1208)</f>
        <v>-29744</v>
      </c>
      <c r="J9" s="24">
        <f>SUMIF(Summary!$D$12:$D$315,'Net Summary'!$D9,Summary!K$12:K$315)-SUMIF(Summary!$D$317:$D$1208,'Net Summary'!$D9,Summary!K$317:K$1208)</f>
        <v>-72934.789999999994</v>
      </c>
      <c r="K9" s="24">
        <f>SUMIF(Summary!$D$12:$D$315,'Net Summary'!$D9,Summary!L$12:L$315)-SUMIF(Summary!$D$317:$D$1208,'Net Summary'!$D9,Summary!L$317:L$1208)</f>
        <v>-110160</v>
      </c>
      <c r="L9" s="24">
        <f>SUMIF(Summary!$D$12:$D$315,'Net Summary'!$D9,Summary!M$12:M$315)-SUMIF(Summary!$D$317:$D$1208,'Net Summary'!$D9,Summary!M$317:M$1208)</f>
        <v>-183094.79</v>
      </c>
      <c r="M9" s="24">
        <f>SUMIF(Summary!$D$12:$D$315,'Net Summary'!$D9,Summary!N$12:N$315)+SUMIF(Summary!$D$317:$D$1208,'Net Summary'!$D9,Summary!N$317:N$1208)</f>
        <v>-153350.79</v>
      </c>
      <c r="N9" s="25">
        <f t="shared" ref="N9" si="7">IFERROR(L9/I9,1)</f>
        <v>6.1556882060247444</v>
      </c>
      <c r="O9" s="24">
        <f>SUMIF(Summary!$D$12:$D$315,'Net Summary'!$D9,Summary!R$12:R$315)-SUMIF(Summary!$D$317:$D$1208,'Net Summary'!$D9,Summary!R$317:R$1208)</f>
        <v>-42148.613332000008</v>
      </c>
      <c r="P9" s="24">
        <f>SUMIF(Summary!$D$12:$D$315,'Net Summary'!$D9,Summary!S$12:S$315)+SUMIF(Summary!$D$317:$D$1208,'Net Summary'!$D9,Summary!S$317:S$1208)</f>
        <v>-122564.61333200001</v>
      </c>
      <c r="Q9" s="23">
        <f>IFERROR((SUMIF(Summary!$D$12:$D$1208,'Net Summary'!D9,Summary!$R$12:$R$1208)+SUMIF(Summary!$D$12:$D$1208,'Net Summary'!D9,Summary!$L$12:$L$1208))/SUMIF(Summary!$D$12:$D$1208,'Net Summary'!D9,Summary!$J$12:$J$1208),1)</f>
        <v>1.2369557500908663</v>
      </c>
    </row>
    <row r="10" spans="1:17" s="80" customFormat="1" x14ac:dyDescent="0.25">
      <c r="A10" s="4"/>
      <c r="B10" s="10"/>
      <c r="C10" s="81"/>
      <c r="D10" s="47" t="s">
        <v>101</v>
      </c>
      <c r="E10" s="81"/>
      <c r="F10" s="81"/>
      <c r="G10" s="81"/>
      <c r="H10" s="24">
        <f>SUMIF(Summary!$D$12:$D$315,'Net Summary'!$D10,Summary!H$12:H$315)-SUMIF(Summary!$D$317:$D$1208,'Net Summary'!$D10,Summary!H$317:H$1208)</f>
        <v>-194000</v>
      </c>
      <c r="I10" s="24">
        <f>SUMIF(Summary!$D$12:$D$315,'Net Summary'!$D10,Summary!J$12:J$315)-SUMIF(Summary!$D$317:$D$1208,'Net Summary'!$D10,Summary!J$317:J$1208)</f>
        <v>-194000</v>
      </c>
      <c r="J10" s="24">
        <f>SUMIF(Summary!$D$12:$D$315,'Net Summary'!$D10,Summary!K$12:K$315)-SUMIF(Summary!$D$317:$D$1208,'Net Summary'!$D10,Summary!K$317:K$1208)</f>
        <v>-58942.66</v>
      </c>
      <c r="K10" s="24">
        <f>SUMIF(Summary!$D$12:$D$315,'Net Summary'!$D10,Summary!L$12:L$315)-SUMIF(Summary!$D$317:$D$1208,'Net Summary'!$D10,Summary!L$317:L$1208)</f>
        <v>-145553.54</v>
      </c>
      <c r="L10" s="24">
        <f>SUMIF(Summary!$D$12:$D$315,'Net Summary'!$D10,Summary!M$12:M$315)-SUMIF(Summary!$D$317:$D$1208,'Net Summary'!$D10,Summary!M$317:M$1208)</f>
        <v>-204496.2</v>
      </c>
      <c r="M10" s="24">
        <f>SUMIF(Summary!$D$12:$D$315,'Net Summary'!$D10,Summary!N$12:N$315)+SUMIF(Summary!$D$317:$D$1208,'Net Summary'!$D10,Summary!N$317:N$1208)</f>
        <v>-10496.2</v>
      </c>
      <c r="N10" s="25">
        <f t="shared" ref="N10" si="8">IFERROR(L10/I10,1)</f>
        <v>1.0541041237113402</v>
      </c>
      <c r="O10" s="24">
        <f>SUMIF(Summary!$D$12:$D$315,'Net Summary'!$D10,Summary!R$12:R$315)-SUMIF(Summary!$D$317:$D$1208,'Net Summary'!$D10,Summary!R$317:R$1208)</f>
        <v>-193999.58999899999</v>
      </c>
      <c r="P10" s="24">
        <f>SUMIF(Summary!$D$12:$D$315,'Net Summary'!$D10,Summary!S$12:S$315)+SUMIF(Summary!$D$317:$D$1208,'Net Summary'!$D10,Summary!S$317:S$1208)</f>
        <v>-145553.129999</v>
      </c>
      <c r="Q10" s="23">
        <f>IFERROR((SUMIF(Summary!$D$12:$D$1208,'Net Summary'!D10,Summary!$R$12:$R$1208)+SUMIF(Summary!$D$12:$D$1208,'Net Summary'!D10,Summary!$L$12:$L$1208))/SUMIF(Summary!$D$12:$D$1208,'Net Summary'!D10,Summary!$J$12:$J$1208),1)</f>
        <v>1.7502738659742267</v>
      </c>
    </row>
    <row r="11" spans="1:17" x14ac:dyDescent="0.25">
      <c r="A11" s="4"/>
      <c r="B11" s="10"/>
      <c r="C11" s="92" t="s">
        <v>32</v>
      </c>
      <c r="D11" s="92"/>
      <c r="E11" s="92"/>
      <c r="F11" s="92"/>
      <c r="G11" s="92"/>
      <c r="H11" s="28">
        <f t="shared" ref="H11:M11" si="9">SUM(H12)</f>
        <v>178857</v>
      </c>
      <c r="I11" s="28">
        <f t="shared" si="9"/>
        <v>-275140</v>
      </c>
      <c r="J11" s="28">
        <f t="shared" si="9"/>
        <v>-512981.28</v>
      </c>
      <c r="K11" s="28">
        <f t="shared" si="9"/>
        <v>-223688.09</v>
      </c>
      <c r="L11" s="28">
        <f t="shared" si="9"/>
        <v>-736669.37</v>
      </c>
      <c r="M11" s="28">
        <f t="shared" si="9"/>
        <v>-461529.37</v>
      </c>
      <c r="N11" s="29">
        <f t="shared" si="1"/>
        <v>2.677434651450171</v>
      </c>
      <c r="O11" s="28">
        <f>SUM(O12)</f>
        <v>-544930.46333100006</v>
      </c>
      <c r="P11" s="28">
        <f>SUM(P12)</f>
        <v>-493478.55333099997</v>
      </c>
      <c r="Q11" s="27">
        <f>IFERROR((SUMIF(Summary!$C$12:$C$1162,'Net Summary'!C11,Summary!$R$12:$R$1162)+SUMIF(Summary!$C$12:$C$1162,'Net Summary'!C11,Summary!$L$12:$L$1162))/SUMIF(Summary!$C$12:$C$1162,'Net Summary'!C11,Summary!$J$12:$J$1162),1)</f>
        <v>1.3605497641025979</v>
      </c>
    </row>
    <row r="12" spans="1:17" x14ac:dyDescent="0.25">
      <c r="A12" s="4"/>
      <c r="B12" s="10"/>
      <c r="C12" s="26"/>
      <c r="D12" s="10" t="s">
        <v>33</v>
      </c>
      <c r="E12" s="26"/>
      <c r="F12" s="26"/>
      <c r="G12" s="26"/>
      <c r="H12" s="24">
        <f>SUMIF(Summary!$D$12:$D$315,'Net Summary'!$D12,Summary!H$12:H$315)-SUMIF(Summary!$D$317:$D$1208,'Net Summary'!$D12,Summary!H$317:H$1208)</f>
        <v>178857</v>
      </c>
      <c r="I12" s="24">
        <f>SUMIF(Summary!$D$12:$D$315,'Net Summary'!$D12,Summary!J$12:J$315)-SUMIF(Summary!$D$317:$D$1208,'Net Summary'!$D12,Summary!J$317:J$1208)</f>
        <v>-275140</v>
      </c>
      <c r="J12" s="24">
        <f>SUMIF(Summary!$D$12:$D$315,'Net Summary'!$D12,Summary!K$12:K$315)-SUMIF(Summary!$D$317:$D$1208,'Net Summary'!$D12,Summary!K$317:K$1208)</f>
        <v>-512981.28</v>
      </c>
      <c r="K12" s="24">
        <f>SUMIF(Summary!$D$12:$D$315,'Net Summary'!$D12,Summary!L$12:L$315)-SUMIF(Summary!$D$317:$D$1208,'Net Summary'!$D12,Summary!L$317:L$1208)</f>
        <v>-223688.09</v>
      </c>
      <c r="L12" s="24">
        <f>SUMIF(Summary!$D$12:$D$315,'Net Summary'!$D12,Summary!M$12:M$315)-SUMIF(Summary!$D$317:$D$1208,'Net Summary'!$D12,Summary!M$317:M$1208)</f>
        <v>-736669.37</v>
      </c>
      <c r="M12" s="24">
        <f>SUMIF(Summary!$D$12:$D$315,'Net Summary'!$D12,Summary!N$12:N$315)+SUMIF(Summary!$D$317:$D$1208,'Net Summary'!$D12,Summary!N$317:N$1208)</f>
        <v>-461529.37</v>
      </c>
      <c r="N12" s="25">
        <f t="shared" ref="N12" si="10">IFERROR(L12/I12,1)</f>
        <v>2.677434651450171</v>
      </c>
      <c r="O12" s="24">
        <f>SUMIF(Summary!$D$12:$D$315,'Net Summary'!$D12,Summary!R$12:R$315)-SUMIF(Summary!$D$317:$D$1208,'Net Summary'!$D12,Summary!R$317:R$1208)</f>
        <v>-544930.46333100006</v>
      </c>
      <c r="P12" s="24">
        <f>SUMIF(Summary!$D$12:$D$315,'Net Summary'!$D12,Summary!S$12:S$315)+SUMIF(Summary!$D$317:$D$1208,'Net Summary'!$D12,Summary!S$317:S$1208)</f>
        <v>-493478.55333099997</v>
      </c>
      <c r="Q12" s="23">
        <f>IFERROR((SUMIF(Summary!$D$12:$D$1208,'Net Summary'!D12,Summary!$R$12:$R$1208)+SUMIF(Summary!$D$12:$D$1208,'Net Summary'!D12,Summary!$L$12:$L$1208))/SUMIF(Summary!$D$12:$D$1208,'Net Summary'!D12,Summary!$J$12:$J$1208),1)</f>
        <v>1.3605497641025979</v>
      </c>
    </row>
    <row r="13" spans="1:17" x14ac:dyDescent="0.25">
      <c r="A13" s="5" t="s">
        <v>2</v>
      </c>
      <c r="B13" s="11" t="s">
        <v>2</v>
      </c>
      <c r="C13" s="92" t="s">
        <v>34</v>
      </c>
      <c r="D13" s="93"/>
      <c r="E13" s="93"/>
      <c r="F13" s="93"/>
      <c r="G13" s="93"/>
      <c r="H13" s="28">
        <f>SUM(H14:H15)</f>
        <v>-343297</v>
      </c>
      <c r="I13" s="28">
        <f t="shared" ref="I13:M13" si="11">SUM(I14:I15)</f>
        <v>-343297</v>
      </c>
      <c r="J13" s="28">
        <f t="shared" si="11"/>
        <v>668496.49</v>
      </c>
      <c r="K13" s="28">
        <f t="shared" si="11"/>
        <v>-104065.55</v>
      </c>
      <c r="L13" s="28">
        <f t="shared" si="11"/>
        <v>564430.94000000006</v>
      </c>
      <c r="M13" s="28">
        <f t="shared" si="11"/>
        <v>907727.94</v>
      </c>
      <c r="N13" s="29">
        <f t="shared" si="1"/>
        <v>-1.6441476039697407</v>
      </c>
      <c r="O13" s="28">
        <f t="shared" ref="O13" si="12">SUM(O14:O15)</f>
        <v>-290615.74999799987</v>
      </c>
      <c r="P13" s="28">
        <f t="shared" ref="P13" si="13">SUM(P14:P15)</f>
        <v>-51384.299997999973</v>
      </c>
      <c r="Q13" s="27">
        <f>IFERROR((SUMIF(Summary!$C$12:$C$1162,'Net Summary'!C13,Summary!$R$12:$R$1162)+SUMIF(Summary!$C$12:$C$1162,'Net Summary'!C13,Summary!$L$12:$L$1162))/SUMIF(Summary!$C$12:$C$1162,'Net Summary'!C13,Summary!$J$12:$J$1162),1)</f>
        <v>0.95882386210998316</v>
      </c>
    </row>
    <row r="14" spans="1:17" x14ac:dyDescent="0.25">
      <c r="A14" s="4" t="s">
        <v>2</v>
      </c>
      <c r="B14" s="10" t="s">
        <v>2</v>
      </c>
      <c r="C14" s="26"/>
      <c r="D14" s="94" t="s">
        <v>35</v>
      </c>
      <c r="E14" s="93"/>
      <c r="F14" s="93"/>
      <c r="G14" s="93"/>
      <c r="H14" s="24">
        <f>SUMIF(Summary!$D$12:$D$315,'Net Summary'!$D14,Summary!H$12:H$315)-SUMIF(Summary!$D$317:$D$1208,'Net Summary'!$D14,Summary!H$317:H$1208)</f>
        <v>-86697</v>
      </c>
      <c r="I14" s="24">
        <f>SUMIF(Summary!$D$12:$D$315,'Net Summary'!$D14,Summary!J$12:J$315)-SUMIF(Summary!$D$317:$D$1208,'Net Summary'!$D14,Summary!J$317:J$1208)</f>
        <v>-86697</v>
      </c>
      <c r="J14" s="24">
        <f>SUMIF(Summary!$D$12:$D$315,'Net Summary'!$D14,Summary!K$12:K$315)-SUMIF(Summary!$D$317:$D$1208,'Net Summary'!$D14,Summary!K$317:K$1208)</f>
        <v>629921.88</v>
      </c>
      <c r="K14" s="24">
        <f>SUMIF(Summary!$D$12:$D$315,'Net Summary'!$D14,Summary!L$12:L$315)-SUMIF(Summary!$D$317:$D$1208,'Net Summary'!$D14,Summary!L$317:L$1208)</f>
        <v>-10546.84</v>
      </c>
      <c r="L14" s="24">
        <f>SUMIF(Summary!$D$12:$D$315,'Net Summary'!$D14,Summary!M$12:M$315)-SUMIF(Summary!$D$317:$D$1208,'Net Summary'!$D14,Summary!M$317:M$1208)</f>
        <v>619375.04</v>
      </c>
      <c r="M14" s="24">
        <f>SUMIF(Summary!$D$12:$D$315,'Net Summary'!$D14,Summary!N$12:N$315)+SUMIF(Summary!$D$317:$D$1208,'Net Summary'!$D14,Summary!N$317:N$1208)</f>
        <v>706072.03999999992</v>
      </c>
      <c r="N14" s="25">
        <f t="shared" ref="N14" si="14">IFERROR(L14/I14,1)</f>
        <v>-7.1441346298026467</v>
      </c>
      <c r="O14" s="24">
        <f>SUMIF(Summary!$D$12:$D$315,'Net Summary'!$D14,Summary!R$12:R$315)-SUMIF(Summary!$D$317:$D$1208,'Net Summary'!$D14,Summary!R$317:R$1208)</f>
        <v>110406.0966680001</v>
      </c>
      <c r="P14" s="24">
        <f>SUMIF(Summary!$D$12:$D$315,'Net Summary'!$D14,Summary!S$12:S$315)+SUMIF(Summary!$D$317:$D$1208,'Net Summary'!$D14,Summary!S$317:S$1208)</f>
        <v>186556.25666800002</v>
      </c>
      <c r="Q14" s="23">
        <f>IFERROR((SUMIF(Summary!$D$12:$D$1208,'Net Summary'!D14,Summary!$R$12:$R$1208)+SUMIF(Summary!$D$12:$D$1208,'Net Summary'!D14,Summary!$L$12:$L$1208))/SUMIF(Summary!$D$12:$D$1208,'Net Summary'!D14,Summary!$J$12:$J$1208),1)</f>
        <v>1.0515670210955832</v>
      </c>
    </row>
    <row r="15" spans="1:17" s="80" customFormat="1" x14ac:dyDescent="0.25">
      <c r="A15" s="4"/>
      <c r="B15" s="10"/>
      <c r="C15" s="81"/>
      <c r="D15" s="47" t="s">
        <v>98</v>
      </c>
      <c r="E15" s="81"/>
      <c r="F15" s="81"/>
      <c r="G15" s="81"/>
      <c r="H15" s="24">
        <f>SUMIF(Summary!$D$12:$D$315,'Net Summary'!$D15,Summary!H$12:H$315)-SUMIF(Summary!$D$317:$D$1208,'Net Summary'!$D15,Summary!H$317:H$1208)</f>
        <v>-256600</v>
      </c>
      <c r="I15" s="24">
        <f>SUMIF(Summary!$D$12:$D$315,'Net Summary'!$D15,Summary!J$12:J$315)-SUMIF(Summary!$D$317:$D$1208,'Net Summary'!$D15,Summary!J$317:J$1208)</f>
        <v>-256600</v>
      </c>
      <c r="J15" s="24">
        <f>SUMIF(Summary!$D$12:$D$315,'Net Summary'!$D15,Summary!K$12:K$315)-SUMIF(Summary!$D$317:$D$1208,'Net Summary'!$D15,Summary!K$317:K$1208)</f>
        <v>38574.61</v>
      </c>
      <c r="K15" s="24">
        <f>SUMIF(Summary!$D$12:$D$315,'Net Summary'!$D15,Summary!L$12:L$315)-SUMIF(Summary!$D$317:$D$1208,'Net Summary'!$D15,Summary!L$317:L$1208)</f>
        <v>-93518.71</v>
      </c>
      <c r="L15" s="24">
        <f>SUMIF(Summary!$D$12:$D$315,'Net Summary'!$D15,Summary!M$12:M$315)-SUMIF(Summary!$D$317:$D$1208,'Net Summary'!$D15,Summary!M$317:M$1208)</f>
        <v>-54944.100000000006</v>
      </c>
      <c r="M15" s="24">
        <f>SUMIF(Summary!$D$12:$D$315,'Net Summary'!$D15,Summary!N$12:N$315)+SUMIF(Summary!$D$317:$D$1208,'Net Summary'!$D15,Summary!N$317:N$1208)</f>
        <v>201655.90000000002</v>
      </c>
      <c r="N15" s="25">
        <f t="shared" ref="N15" si="15">IFERROR(L15/I15,1)</f>
        <v>0.21412353858144975</v>
      </c>
      <c r="O15" s="24">
        <f>SUMIF(Summary!$D$12:$D$315,'Net Summary'!$D15,Summary!R$12:R$315)-SUMIF(Summary!$D$317:$D$1208,'Net Summary'!$D15,Summary!R$317:R$1208)</f>
        <v>-401021.84666599997</v>
      </c>
      <c r="P15" s="24">
        <f>SUMIF(Summary!$D$12:$D$315,'Net Summary'!$D15,Summary!S$12:S$315)+SUMIF(Summary!$D$317:$D$1208,'Net Summary'!$D15,Summary!S$317:S$1208)</f>
        <v>-237940.55666599999</v>
      </c>
      <c r="Q15" s="23">
        <f>IFERROR((SUMIF(Summary!$D$12:$D$1208,'Net Summary'!D15,Summary!$R$12:$R$1208)+SUMIF(Summary!$D$12:$D$1208,'Net Summary'!D15,Summary!$L$12:$L$1208))/SUMIF(Summary!$D$12:$D$1208,'Net Summary'!D15,Summary!$J$12:$J$1208),1)</f>
        <v>0.77772528407527375</v>
      </c>
    </row>
    <row r="16" spans="1:17" x14ac:dyDescent="0.25">
      <c r="A16" s="5" t="s">
        <v>2</v>
      </c>
      <c r="B16" s="11" t="s">
        <v>2</v>
      </c>
      <c r="C16" s="92" t="s">
        <v>42</v>
      </c>
      <c r="D16" s="93"/>
      <c r="E16" s="93"/>
      <c r="F16" s="93"/>
      <c r="G16" s="93"/>
      <c r="H16" s="28">
        <f t="shared" ref="H16:M16" si="16">SUM(H17:H18)</f>
        <v>-1332148</v>
      </c>
      <c r="I16" s="28">
        <f t="shared" si="16"/>
        <v>-1332148</v>
      </c>
      <c r="J16" s="28">
        <f t="shared" si="16"/>
        <v>372854.61000000004</v>
      </c>
      <c r="K16" s="28">
        <f t="shared" si="16"/>
        <v>-408424.63</v>
      </c>
      <c r="L16" s="28">
        <f t="shared" si="16"/>
        <v>-35570.019999999786</v>
      </c>
      <c r="M16" s="28">
        <f t="shared" si="16"/>
        <v>1296577.9800000002</v>
      </c>
      <c r="N16" s="29">
        <f t="shared" si="1"/>
        <v>2.6701252413395347E-2</v>
      </c>
      <c r="O16" s="28">
        <f>SUM(O17:O18)</f>
        <v>-684791.43333299994</v>
      </c>
      <c r="P16" s="28">
        <f>SUM(P17:P18)</f>
        <v>238931.936667</v>
      </c>
      <c r="Q16" s="27">
        <f>IFERROR((SUMIF(Summary!$C$12:$C$1162,'Net Summary'!C16,Summary!$R$12:$R$1162)+SUMIF(Summary!$C$12:$C$1162,'Net Summary'!C16,Summary!$L$12:$L$1162))/SUMIF(Summary!$C$12:$C$1162,'Net Summary'!C16,Summary!$J$12:$J$1162),1)</f>
        <v>1.0495349861176335</v>
      </c>
    </row>
    <row r="17" spans="1:23" x14ac:dyDescent="0.25">
      <c r="A17" s="4" t="s">
        <v>2</v>
      </c>
      <c r="B17" s="10" t="s">
        <v>2</v>
      </c>
      <c r="C17" s="26"/>
      <c r="D17" s="94" t="s">
        <v>43</v>
      </c>
      <c r="E17" s="93"/>
      <c r="F17" s="93"/>
      <c r="G17" s="93"/>
      <c r="H17" s="24">
        <f>SUMIF(Summary!$D$12:$D$315,'Net Summary'!$D17,Summary!H$12:H$315)-SUMIF(Summary!$D$317:$D$1208,'Net Summary'!$D17,Summary!H$317:H$1208)</f>
        <v>-1221949</v>
      </c>
      <c r="I17" s="24">
        <f>SUMIF(Summary!$D$12:$D$315,'Net Summary'!$D17,Summary!J$12:J$315)-SUMIF(Summary!$D$317:$D$1208,'Net Summary'!$D17,Summary!J$317:J$1208)</f>
        <v>-1221949</v>
      </c>
      <c r="J17" s="24">
        <f>SUMIF(Summary!$D$12:$D$315,'Net Summary'!$D17,Summary!K$12:K$315)-SUMIF(Summary!$D$317:$D$1208,'Net Summary'!$D17,Summary!K$317:K$1208)</f>
        <v>360203.56000000006</v>
      </c>
      <c r="K17" s="24">
        <f>SUMIF(Summary!$D$12:$D$315,'Net Summary'!$D17,Summary!L$12:L$315)-SUMIF(Summary!$D$317:$D$1208,'Net Summary'!$D17,Summary!L$317:L$1208)</f>
        <v>-132711.59</v>
      </c>
      <c r="L17" s="24">
        <f>SUMIF(Summary!$D$12:$D$315,'Net Summary'!$D17,Summary!M$12:M$315)-SUMIF(Summary!$D$317:$D$1208,'Net Summary'!$D17,Summary!M$317:M$1208)</f>
        <v>227491.9700000002</v>
      </c>
      <c r="M17" s="24">
        <f>SUMIF(Summary!$D$12:$D$315,'Net Summary'!$D17,Summary!N$12:N$315)+SUMIF(Summary!$D$317:$D$1208,'Net Summary'!$D17,Summary!N$317:N$1208)</f>
        <v>1449440.9700000002</v>
      </c>
      <c r="N17" s="25">
        <f t="shared" ref="N17:N18" si="17">IFERROR(L17/I17,1)</f>
        <v>-0.18617141140915064</v>
      </c>
      <c r="O17" s="24">
        <f>SUMIF(Summary!$D$12:$D$315,'Net Summary'!$D17,Summary!R$12:R$315)-SUMIF(Summary!$D$317:$D$1208,'Net Summary'!$D17,Summary!R$317:R$1208)</f>
        <v>-911816.64000099991</v>
      </c>
      <c r="P17" s="24">
        <f>SUMIF(Summary!$D$12:$D$315,'Net Summary'!$D17,Summary!S$12:S$315)+SUMIF(Summary!$D$317:$D$1208,'Net Summary'!$D17,Summary!S$317:S$1208)</f>
        <v>177420.76999900001</v>
      </c>
      <c r="Q17" s="23">
        <f>IFERROR((SUMIF(Summary!$D$12:$D$1208,'Net Summary'!D17,Summary!$R$12:$R$1208)+SUMIF(Summary!$D$12:$D$1208,'Net Summary'!D17,Summary!$L$12:$L$1208))/SUMIF(Summary!$D$12:$D$1208,'Net Summary'!D17,Summary!$J$12:$J$1208),1)</f>
        <v>1.0412562900743092</v>
      </c>
    </row>
    <row r="18" spans="1:23" x14ac:dyDescent="0.25">
      <c r="A18" s="4" t="s">
        <v>2</v>
      </c>
      <c r="B18" s="10" t="s">
        <v>2</v>
      </c>
      <c r="C18" s="26"/>
      <c r="D18" s="94" t="s">
        <v>44</v>
      </c>
      <c r="E18" s="93"/>
      <c r="F18" s="93"/>
      <c r="G18" s="93"/>
      <c r="H18" s="24">
        <f>SUMIF(Summary!$D$12:$D$315,'Net Summary'!$D18,Summary!H$12:H$315)-SUMIF(Summary!$D$317:$D$1208,'Net Summary'!$D18,Summary!H$317:H$1208)</f>
        <v>-110199</v>
      </c>
      <c r="I18" s="24">
        <f>SUMIF(Summary!$D$12:$D$315,'Net Summary'!$D18,Summary!J$12:J$315)-SUMIF(Summary!$D$317:$D$1208,'Net Summary'!$D18,Summary!J$317:J$1208)</f>
        <v>-110199</v>
      </c>
      <c r="J18" s="24">
        <f>SUMIF(Summary!$D$12:$D$315,'Net Summary'!$D18,Summary!K$12:K$315)-SUMIF(Summary!$D$317:$D$1208,'Net Summary'!$D18,Summary!K$317:K$1208)</f>
        <v>12651.049999999996</v>
      </c>
      <c r="K18" s="24">
        <f>SUMIF(Summary!$D$12:$D$315,'Net Summary'!$D18,Summary!L$12:L$315)-SUMIF(Summary!$D$317:$D$1208,'Net Summary'!$D18,Summary!L$317:L$1208)</f>
        <v>-275713.03999999998</v>
      </c>
      <c r="L18" s="24">
        <f>SUMIF(Summary!$D$12:$D$315,'Net Summary'!$D18,Summary!M$12:M$315)-SUMIF(Summary!$D$317:$D$1208,'Net Summary'!$D18,Summary!M$317:M$1208)</f>
        <v>-263061.99</v>
      </c>
      <c r="M18" s="24">
        <f>SUMIF(Summary!$D$12:$D$315,'Net Summary'!$D18,Summary!N$12:N$315)+SUMIF(Summary!$D$317:$D$1208,'Net Summary'!$D18,Summary!N$317:N$1208)</f>
        <v>-152862.99000000002</v>
      </c>
      <c r="N18" s="25">
        <f t="shared" si="17"/>
        <v>2.3871540576593255</v>
      </c>
      <c r="O18" s="24">
        <f>SUMIF(Summary!$D$12:$D$315,'Net Summary'!$D18,Summary!R$12:R$315)-SUMIF(Summary!$D$317:$D$1208,'Net Summary'!$D18,Summary!R$317:R$1208)</f>
        <v>227025.20666799997</v>
      </c>
      <c r="P18" s="24">
        <f>SUMIF(Summary!$D$12:$D$315,'Net Summary'!$D18,Summary!S$12:S$315)+SUMIF(Summary!$D$317:$D$1208,'Net Summary'!$D18,Summary!S$317:S$1208)</f>
        <v>61511.166667999998</v>
      </c>
      <c r="Q18" s="23">
        <f>IFERROR((SUMIF(Summary!$D$12:$D$1208,'Net Summary'!D18,Summary!$R$12:$R$1208)+SUMIF(Summary!$D$12:$D$1208,'Net Summary'!D18,Summary!$L$12:$L$1208))/SUMIF(Summary!$D$12:$D$1208,'Net Summary'!D18,Summary!$J$12:$J$1208),1)</f>
        <v>1.1613684252495471</v>
      </c>
    </row>
    <row r="19" spans="1:23" x14ac:dyDescent="0.25">
      <c r="A19" s="5" t="s">
        <v>2</v>
      </c>
      <c r="B19" s="11" t="s">
        <v>2</v>
      </c>
      <c r="C19" s="92" t="s">
        <v>92</v>
      </c>
      <c r="D19" s="93"/>
      <c r="E19" s="93"/>
      <c r="F19" s="93"/>
      <c r="G19" s="93"/>
      <c r="H19" s="28">
        <f t="shared" ref="H19:M19" si="18">SUM(H20)</f>
        <v>1361692</v>
      </c>
      <c r="I19" s="28">
        <f t="shared" si="18"/>
        <v>1361692</v>
      </c>
      <c r="J19" s="28">
        <f t="shared" si="18"/>
        <v>-487939.01</v>
      </c>
      <c r="K19" s="28">
        <f t="shared" si="18"/>
        <v>-639.79</v>
      </c>
      <c r="L19" s="28">
        <f t="shared" si="18"/>
        <v>-488578.8</v>
      </c>
      <c r="M19" s="28">
        <f t="shared" si="18"/>
        <v>-1850270.7999999998</v>
      </c>
      <c r="N19" s="29">
        <f t="shared" ref="N19:N37" si="19">IFERROR(L19/I19,1)</f>
        <v>-0.35880272484526604</v>
      </c>
      <c r="O19" s="28">
        <f>SUM(O20)</f>
        <v>1833950.0233339998</v>
      </c>
      <c r="P19" s="28">
        <f>SUM(P20)</f>
        <v>471618.23333399999</v>
      </c>
      <c r="Q19" s="27">
        <f>Q20</f>
        <v>0.81632447355423077</v>
      </c>
    </row>
    <row r="20" spans="1:23" x14ac:dyDescent="0.25">
      <c r="A20" s="4" t="s">
        <v>2</v>
      </c>
      <c r="B20" s="10" t="s">
        <v>2</v>
      </c>
      <c r="C20" s="26"/>
      <c r="D20" s="94" t="s">
        <v>46</v>
      </c>
      <c r="E20" s="93"/>
      <c r="F20" s="93"/>
      <c r="G20" s="93"/>
      <c r="H20" s="24">
        <f>SUMIF(Summary!$D$12:$D$315,'Net Summary'!$D20,Summary!H$12:H$315)-SUMIF(Summary!$D$317:$D$1208,'Net Summary'!$D20,Summary!H$317:H$1208)</f>
        <v>1361692</v>
      </c>
      <c r="I20" s="24">
        <f>SUMIF(Summary!$D$12:$D$315,'Net Summary'!$D20,Summary!J$12:J$315)-SUMIF(Summary!$D$317:$D$1208,'Net Summary'!$D20,Summary!J$317:J$1208)</f>
        <v>1361692</v>
      </c>
      <c r="J20" s="24">
        <f>SUMIF(Summary!$D$12:$D$315,'Net Summary'!$D20,Summary!K$12:K$315)-SUMIF(Summary!$D$317:$D$1208,'Net Summary'!$D20,Summary!K$317:K$1208)</f>
        <v>-487939.01</v>
      </c>
      <c r="K20" s="24">
        <f>SUMIF(Summary!$D$12:$D$315,'Net Summary'!$D20,Summary!L$12:L$315)-SUMIF(Summary!$D$317:$D$1208,'Net Summary'!$D20,Summary!L$317:L$1208)</f>
        <v>-639.79</v>
      </c>
      <c r="L20" s="24">
        <f>SUMIF(Summary!$D$12:$D$315,'Net Summary'!$D20,Summary!M$12:M$315)-SUMIF(Summary!$D$317:$D$1208,'Net Summary'!$D20,Summary!M$317:M$1208)</f>
        <v>-488578.8</v>
      </c>
      <c r="M20" s="24">
        <f>SUMIF(Summary!$D$12:$D$315,'Net Summary'!$D20,Summary!N$12:N$315)+SUMIF(Summary!$D$317:$D$1208,'Net Summary'!$D20,Summary!N$317:N$1208)</f>
        <v>-1850270.7999999998</v>
      </c>
      <c r="N20" s="25">
        <f t="shared" si="19"/>
        <v>-0.35880272484526604</v>
      </c>
      <c r="O20" s="24">
        <f>SUMIF(Summary!$D$12:$D$315,'Net Summary'!$D20,Summary!R$12:R$315)-SUMIF(Summary!$D$317:$D$1208,'Net Summary'!$D20,Summary!R$317:R$1208)</f>
        <v>1833950.0233339998</v>
      </c>
      <c r="P20" s="24">
        <f>SUMIF(Summary!$D$12:$D$315,'Net Summary'!$D20,Summary!S$12:S$315)+SUMIF(Summary!$D$317:$D$1208,'Net Summary'!$D20,Summary!S$317:S$1208)</f>
        <v>471618.23333399999</v>
      </c>
      <c r="Q20" s="23">
        <f>IFERROR((SUMIF(Summary!$D$12:$D$1208,'Net Summary'!D20,Summary!$R$12:$R$1208)+SUMIF(Summary!$D$12:$D$1208,'Net Summary'!D20,Summary!$L$12:$L$1208))/SUMIF(Summary!$D$12:$D$1208,'Net Summary'!D20,Summary!$J$12:$J$1208),1)</f>
        <v>0.81632447355423077</v>
      </c>
    </row>
    <row r="21" spans="1:23" x14ac:dyDescent="0.25">
      <c r="A21" s="4"/>
      <c r="B21" s="10"/>
      <c r="C21" s="92" t="s">
        <v>91</v>
      </c>
      <c r="D21" s="93"/>
      <c r="E21" s="93"/>
      <c r="F21" s="93"/>
      <c r="G21" s="93"/>
      <c r="H21" s="28">
        <f t="shared" ref="H21:M21" si="20">SUM(H22)</f>
        <v>0</v>
      </c>
      <c r="I21" s="28">
        <f t="shared" si="20"/>
        <v>-120000</v>
      </c>
      <c r="J21" s="28">
        <f t="shared" si="20"/>
        <v>70863.049999999988</v>
      </c>
      <c r="K21" s="28">
        <f t="shared" si="20"/>
        <v>0</v>
      </c>
      <c r="L21" s="28">
        <f t="shared" si="20"/>
        <v>70863.049999999988</v>
      </c>
      <c r="M21" s="28">
        <f t="shared" si="20"/>
        <v>190863.05000000002</v>
      </c>
      <c r="N21" s="29">
        <f t="shared" si="19"/>
        <v>-0.59052541666666658</v>
      </c>
      <c r="O21" s="28">
        <f>SUM(O22)</f>
        <v>-33389.506667000009</v>
      </c>
      <c r="P21" s="28">
        <f>SUM(P22)</f>
        <v>86610.493333000006</v>
      </c>
      <c r="Q21" s="27">
        <f>Q22</f>
        <v>0.84214224455527631</v>
      </c>
    </row>
    <row r="22" spans="1:23" x14ac:dyDescent="0.25">
      <c r="A22" s="4" t="s">
        <v>2</v>
      </c>
      <c r="B22" s="10" t="s">
        <v>2</v>
      </c>
      <c r="C22" s="26"/>
      <c r="D22" s="94" t="s">
        <v>47</v>
      </c>
      <c r="E22" s="93"/>
      <c r="F22" s="93"/>
      <c r="G22" s="93"/>
      <c r="H22" s="24">
        <f>SUMIF(Summary!$D$12:$D$315,'Net Summary'!$D22,Summary!H$12:H$315)-SUMIF(Summary!$D$317:$D$1208,'Net Summary'!$D22,Summary!H$317:H$1208)</f>
        <v>0</v>
      </c>
      <c r="I22" s="24">
        <f>SUMIF(Summary!$D$12:$D$315,'Net Summary'!$D22,Summary!J$12:J$315)-SUMIF(Summary!$D$317:$D$1208,'Net Summary'!$D22,Summary!J$317:J$1208)</f>
        <v>-120000</v>
      </c>
      <c r="J22" s="24">
        <f>SUMIF(Summary!$D$12:$D$315,'Net Summary'!$D22,Summary!K$12:K$315)-SUMIF(Summary!$D$317:$D$1208,'Net Summary'!$D22,Summary!K$317:K$1208)</f>
        <v>70863.049999999988</v>
      </c>
      <c r="K22" s="24">
        <f>SUMIF(Summary!$D$12:$D$315,'Net Summary'!$D22,Summary!L$12:L$315)-SUMIF(Summary!$D$317:$D$1208,'Net Summary'!$D22,Summary!L$317:L$1208)</f>
        <v>0</v>
      </c>
      <c r="L22" s="24">
        <f>SUMIF(Summary!$D$12:$D$315,'Net Summary'!$D22,Summary!M$12:M$315)-SUMIF(Summary!$D$317:$D$1208,'Net Summary'!$D22,Summary!M$317:M$1208)</f>
        <v>70863.049999999988</v>
      </c>
      <c r="M22" s="24">
        <f>SUMIF(Summary!$D$12:$D$315,'Net Summary'!$D22,Summary!N$12:N$315)+SUMIF(Summary!$D$317:$D$1208,'Net Summary'!$D22,Summary!N$317:N$1208)</f>
        <v>190863.05000000002</v>
      </c>
      <c r="N22" s="25">
        <f t="shared" si="19"/>
        <v>-0.59052541666666658</v>
      </c>
      <c r="O22" s="24">
        <f>SUMIF(Summary!$D$12:$D$315,'Net Summary'!$D22,Summary!R$12:R$315)-SUMIF(Summary!$D$317:$D$1208,'Net Summary'!$D22,Summary!R$317:R$1208)</f>
        <v>-33389.506667000009</v>
      </c>
      <c r="P22" s="24">
        <f>SUMIF(Summary!$D$12:$D$315,'Net Summary'!$D22,Summary!S$12:S$315)+SUMIF(Summary!$D$317:$D$1208,'Net Summary'!$D22,Summary!S$317:S$1208)</f>
        <v>86610.493333000006</v>
      </c>
      <c r="Q22" s="23">
        <f>IFERROR((SUMIF(Summary!$D$12:$D$1208,'Net Summary'!D22,Summary!$R$12:$R$1208)+SUMIF(Summary!$D$12:$D$1208,'Net Summary'!D22,Summary!$L$12:$L$1208))/SUMIF(Summary!$D$12:$D$1208,'Net Summary'!D22,Summary!$J$12:$J$1208),1)</f>
        <v>0.84214224455527631</v>
      </c>
      <c r="W22" t="str">
        <f>LOWER(T22)</f>
        <v/>
      </c>
    </row>
    <row r="23" spans="1:23" x14ac:dyDescent="0.25">
      <c r="A23" s="4"/>
      <c r="B23" s="10"/>
      <c r="C23" s="92" t="s">
        <v>90</v>
      </c>
      <c r="D23" s="93"/>
      <c r="E23" s="93"/>
      <c r="F23" s="93"/>
      <c r="G23" s="93"/>
      <c r="H23" s="28">
        <f t="shared" ref="H23:M23" si="21">SUM(H24)</f>
        <v>0</v>
      </c>
      <c r="I23" s="28">
        <f t="shared" si="21"/>
        <v>0</v>
      </c>
      <c r="J23" s="28">
        <f t="shared" si="21"/>
        <v>163685.56</v>
      </c>
      <c r="K23" s="28">
        <f t="shared" si="21"/>
        <v>-199800</v>
      </c>
      <c r="L23" s="28">
        <f t="shared" si="21"/>
        <v>-36114.44</v>
      </c>
      <c r="M23" s="28">
        <f t="shared" si="21"/>
        <v>-36114.44</v>
      </c>
      <c r="N23" s="29">
        <f t="shared" si="19"/>
        <v>1</v>
      </c>
      <c r="O23" s="28">
        <f>SUM(O24)</f>
        <v>171547.96333299999</v>
      </c>
      <c r="P23" s="28">
        <f>SUM(P24)</f>
        <v>-28252.036667</v>
      </c>
      <c r="Q23" s="27">
        <f>Q24</f>
        <v>1.1392537848377926</v>
      </c>
    </row>
    <row r="24" spans="1:23" x14ac:dyDescent="0.25">
      <c r="A24" s="4"/>
      <c r="B24" s="10"/>
      <c r="C24" s="26"/>
      <c r="D24" s="94" t="s">
        <v>48</v>
      </c>
      <c r="E24" s="93"/>
      <c r="F24" s="93"/>
      <c r="G24" s="93"/>
      <c r="H24" s="24">
        <f>SUMIF(Summary!$D$12:$D$315,'Net Summary'!$D24,Summary!H$12:H$315)-SUMIF(Summary!$D$317:$D$1208,'Net Summary'!$D24,Summary!H$317:H$1208)</f>
        <v>0</v>
      </c>
      <c r="I24" s="24">
        <f>SUMIF(Summary!$D$12:$D$315,'Net Summary'!$D24,Summary!J$12:J$315)-SUMIF(Summary!$D$317:$D$1208,'Net Summary'!$D24,Summary!J$317:J$1208)</f>
        <v>0</v>
      </c>
      <c r="J24" s="24">
        <f>SUMIF(Summary!$D$12:$D$315,'Net Summary'!$D24,Summary!K$12:K$315)-SUMIF(Summary!$D$317:$D$1208,'Net Summary'!$D24,Summary!K$317:K$1208)</f>
        <v>163685.56</v>
      </c>
      <c r="K24" s="24">
        <f>SUMIF(Summary!$D$12:$D$315,'Net Summary'!$D24,Summary!L$12:L$315)-SUMIF(Summary!$D$317:$D$1208,'Net Summary'!$D24,Summary!L$317:L$1208)</f>
        <v>-199800</v>
      </c>
      <c r="L24" s="24">
        <f>SUMIF(Summary!$D$12:$D$315,'Net Summary'!$D24,Summary!M$12:M$315)-SUMIF(Summary!$D$317:$D$1208,'Net Summary'!$D24,Summary!M$317:M$1208)</f>
        <v>-36114.44</v>
      </c>
      <c r="M24" s="24">
        <f>SUMIF(Summary!$D$12:$D$315,'Net Summary'!$D24,Summary!N$12:N$315)+SUMIF(Summary!$D$317:$D$1208,'Net Summary'!$D24,Summary!N$317:N$1208)</f>
        <v>-36114.44</v>
      </c>
      <c r="N24" s="25">
        <f t="shared" si="19"/>
        <v>1</v>
      </c>
      <c r="O24" s="24">
        <f>SUMIF(Summary!$D$12:$D$315,'Net Summary'!$D24,Summary!R$12:R$315)-SUMIF(Summary!$D$317:$D$1208,'Net Summary'!$D24,Summary!R$317:R$1208)</f>
        <v>171547.96333299999</v>
      </c>
      <c r="P24" s="24">
        <f>SUMIF(Summary!$D$12:$D$315,'Net Summary'!$D24,Summary!S$12:S$315)+SUMIF(Summary!$D$317:$D$1208,'Net Summary'!$D24,Summary!S$317:S$1208)</f>
        <v>-28252.036667</v>
      </c>
      <c r="Q24" s="23">
        <f>IFERROR((SUMIF(Summary!$D$12:$D$1208,'Net Summary'!D24,Summary!$R$12:$R$1208)+SUMIF(Summary!$D$12:$D$1208,'Net Summary'!D24,Summary!$L$12:$L$1208))/SUMIF(Summary!$D$12:$D$1208,'Net Summary'!D24,Summary!$J$12:$J$1208),1)</f>
        <v>1.1392537848377926</v>
      </c>
    </row>
    <row r="25" spans="1:23" x14ac:dyDescent="0.25">
      <c r="A25" s="4"/>
      <c r="B25" s="10"/>
      <c r="C25" s="92" t="s">
        <v>89</v>
      </c>
      <c r="D25" s="93"/>
      <c r="E25" s="93"/>
      <c r="F25" s="93"/>
      <c r="G25" s="93"/>
      <c r="H25" s="28">
        <f t="shared" ref="H25:M25" si="22">SUM(H26)</f>
        <v>-267784</v>
      </c>
      <c r="I25" s="28">
        <f t="shared" si="22"/>
        <v>-267784</v>
      </c>
      <c r="J25" s="28">
        <f t="shared" si="22"/>
        <v>170012.62999999998</v>
      </c>
      <c r="K25" s="28">
        <f t="shared" si="22"/>
        <v>0</v>
      </c>
      <c r="L25" s="28">
        <f t="shared" si="22"/>
        <v>170012.62999999998</v>
      </c>
      <c r="M25" s="28">
        <f t="shared" si="22"/>
        <v>437796.63</v>
      </c>
      <c r="N25" s="29">
        <f t="shared" si="19"/>
        <v>-0.63488718519403686</v>
      </c>
      <c r="O25" s="28">
        <f>SUM(O26)</f>
        <v>1446.5300050000078</v>
      </c>
      <c r="P25" s="28">
        <f>SUM(P26)</f>
        <v>269230.53000500001</v>
      </c>
      <c r="Q25" s="27">
        <f>Q26</f>
        <v>0.77510165087724192</v>
      </c>
    </row>
    <row r="26" spans="1:23" x14ac:dyDescent="0.25">
      <c r="A26" s="4" t="s">
        <v>2</v>
      </c>
      <c r="B26" s="10" t="s">
        <v>2</v>
      </c>
      <c r="C26" s="26"/>
      <c r="D26" s="94" t="s">
        <v>49</v>
      </c>
      <c r="E26" s="93"/>
      <c r="F26" s="93"/>
      <c r="G26" s="93"/>
      <c r="H26" s="24">
        <f>SUMIF(Summary!$D$12:$D$315,'Net Summary'!$D26,Summary!H$12:H$315)-SUMIF(Summary!$D$317:$D$1208,'Net Summary'!$D26,Summary!H$317:H$1208)</f>
        <v>-267784</v>
      </c>
      <c r="I26" s="24">
        <f>SUMIF(Summary!$D$12:$D$315,'Net Summary'!$D26,Summary!J$12:J$315)-SUMIF(Summary!$D$317:$D$1208,'Net Summary'!$D26,Summary!J$317:J$1208)</f>
        <v>-267784</v>
      </c>
      <c r="J26" s="24">
        <f>SUMIF(Summary!$D$12:$D$315,'Net Summary'!$D26,Summary!K$12:K$315)-SUMIF(Summary!$D$317:$D$1208,'Net Summary'!$D26,Summary!K$317:K$1208)</f>
        <v>170012.62999999998</v>
      </c>
      <c r="K26" s="24">
        <f>SUMIF(Summary!$D$12:$D$315,'Net Summary'!$D26,Summary!L$12:L$315)-SUMIF(Summary!$D$317:$D$1208,'Net Summary'!$D26,Summary!L$317:L$1208)</f>
        <v>0</v>
      </c>
      <c r="L26" s="24">
        <f>SUMIF(Summary!$D$12:$D$315,'Net Summary'!$D26,Summary!M$12:M$315)-SUMIF(Summary!$D$317:$D$1208,'Net Summary'!$D26,Summary!M$317:M$1208)</f>
        <v>170012.62999999998</v>
      </c>
      <c r="M26" s="24">
        <f>SUMIF(Summary!$D$12:$D$315,'Net Summary'!$D26,Summary!N$12:N$315)+SUMIF(Summary!$D$317:$D$1208,'Net Summary'!$D26,Summary!N$317:N$1208)</f>
        <v>437796.63</v>
      </c>
      <c r="N26" s="25">
        <f t="shared" si="19"/>
        <v>-0.63488718519403686</v>
      </c>
      <c r="O26" s="24">
        <f>SUMIF(Summary!$D$12:$D$315,'Net Summary'!$D26,Summary!R$12:R$315)-SUMIF(Summary!$D$317:$D$1208,'Net Summary'!$D26,Summary!R$317:R$1208)</f>
        <v>1446.5300050000078</v>
      </c>
      <c r="P26" s="24">
        <f>SUMIF(Summary!$D$12:$D$315,'Net Summary'!$D26,Summary!S$12:S$315)+SUMIF(Summary!$D$317:$D$1208,'Net Summary'!$D26,Summary!S$317:S$1208)</f>
        <v>269230.53000500001</v>
      </c>
      <c r="Q26" s="23">
        <f>IFERROR((SUMIF(Summary!$D$12:$D$1208,'Net Summary'!D26,Summary!$R$12:$R$1208)+SUMIF(Summary!$D$12:$D$1208,'Net Summary'!D26,Summary!$L$12:$L$1208))/SUMIF(Summary!$D$12:$D$1208,'Net Summary'!D26,Summary!$J$12:$J$1208),1)</f>
        <v>0.77510165087724192</v>
      </c>
    </row>
    <row r="27" spans="1:23" x14ac:dyDescent="0.25">
      <c r="A27" s="5" t="s">
        <v>2</v>
      </c>
      <c r="B27" s="11" t="s">
        <v>2</v>
      </c>
      <c r="C27" s="92" t="s">
        <v>50</v>
      </c>
      <c r="D27" s="93"/>
      <c r="E27" s="93"/>
      <c r="F27" s="93"/>
      <c r="G27" s="93"/>
      <c r="H27" s="28">
        <f>SUM(H28:H37)</f>
        <v>13787</v>
      </c>
      <c r="I27" s="28">
        <f t="shared" ref="I27:P27" si="23">SUM(I28:I37)</f>
        <v>13787</v>
      </c>
      <c r="J27" s="28">
        <f t="shared" si="23"/>
        <v>590797.63</v>
      </c>
      <c r="K27" s="28">
        <f t="shared" si="23"/>
        <v>-407115.83</v>
      </c>
      <c r="L27" s="28">
        <f t="shared" si="23"/>
        <v>183681.79999999996</v>
      </c>
      <c r="M27" s="28">
        <f t="shared" si="23"/>
        <v>169894.80000000002</v>
      </c>
      <c r="N27" s="29">
        <f t="shared" si="19"/>
        <v>13.322825850438816</v>
      </c>
      <c r="O27" s="28">
        <f t="shared" si="23"/>
        <v>-53066.673334999999</v>
      </c>
      <c r="P27" s="28">
        <f t="shared" si="23"/>
        <v>-473969.50333500013</v>
      </c>
      <c r="Q27" s="27">
        <f>IFERROR((SUMIF(Summary!$C$12:$C$1162,'Net Summary'!C27,Summary!$R$12:$R$1162)+SUMIF(Summary!$C$12:$C$1162,'Net Summary'!C27,Summary!$L$12:$L$1162))/SUMIF(Summary!$C$12:$C$1162,'Net Summary'!C27,Summary!$J$12:$J$1162),1)</f>
        <v>1.0647037784623985</v>
      </c>
      <c r="S27" s="30"/>
    </row>
    <row r="28" spans="1:23" x14ac:dyDescent="0.25">
      <c r="A28" s="4" t="s">
        <v>2</v>
      </c>
      <c r="B28" s="10" t="s">
        <v>2</v>
      </c>
      <c r="C28" s="26"/>
      <c r="D28" s="94" t="s">
        <v>51</v>
      </c>
      <c r="E28" s="93"/>
      <c r="F28" s="93"/>
      <c r="G28" s="93"/>
      <c r="H28" s="24">
        <f>SUMIF(Summary!$D$12:$D$315,'Net Summary'!$D28,Summary!H$12:H$315)-SUMIF(Summary!$D$317:$D$1208,'Net Summary'!$D28,Summary!H$317:H$1208)</f>
        <v>59027</v>
      </c>
      <c r="I28" s="24">
        <f>SUMIF(Summary!$D$12:$D$315,'Net Summary'!$D28,Summary!J$12:J$315)-SUMIF(Summary!$D$317:$D$1208,'Net Summary'!$D28,Summary!J$317:J$1208)</f>
        <v>59027</v>
      </c>
      <c r="J28" s="24">
        <f>SUMIF(Summary!$D$12:$D$315,'Net Summary'!$D28,Summary!K$12:K$315)-SUMIF(Summary!$D$317:$D$1208,'Net Summary'!$D28,Summary!K$317:K$1208)</f>
        <v>19825.600000000093</v>
      </c>
      <c r="K28" s="24">
        <f>SUMIF(Summary!$D$12:$D$315,'Net Summary'!$D28,Summary!L$12:L$315)-SUMIF(Summary!$D$317:$D$1208,'Net Summary'!$D28,Summary!L$317:L$1208)</f>
        <v>-404865.83</v>
      </c>
      <c r="L28" s="24">
        <f>SUMIF(Summary!$D$12:$D$315,'Net Summary'!$D28,Summary!M$12:M$315)-SUMIF(Summary!$D$317:$D$1208,'Net Summary'!$D28,Summary!M$317:M$1208)</f>
        <v>-385040.23</v>
      </c>
      <c r="M28" s="24">
        <f>SUMIF(Summary!$D$12:$D$315,'Net Summary'!$D28,Summary!N$12:N$315)+SUMIF(Summary!$D$317:$D$1208,'Net Summary'!$D28,Summary!N$317:N$1208)</f>
        <v>-444067.23</v>
      </c>
      <c r="N28" s="25">
        <f t="shared" si="19"/>
        <v>-6.5231204364104558</v>
      </c>
      <c r="O28" s="24">
        <f>SUMIF(Summary!$D$12:$D$315,'Net Summary'!$D28,Summary!R$12:R$315)-SUMIF(Summary!$D$317:$D$1208,'Net Summary'!$D28,Summary!R$317:R$1208)</f>
        <v>-90093.160004999954</v>
      </c>
      <c r="P28" s="24">
        <f>SUMIF(Summary!$D$12:$D$315,'Net Summary'!$D28,Summary!S$12:S$315)+SUMIF(Summary!$D$317:$D$1208,'Net Summary'!$D28,Summary!S$317:S$1208)</f>
        <v>-553985.99000500003</v>
      </c>
      <c r="Q28" s="23">
        <f>IFERROR((SUMIF(Summary!$D$12:$D$1208,'Net Summary'!D28,Summary!$R$12:$R$1208)+SUMIF(Summary!$D$12:$D$1208,'Net Summary'!D28,Summary!$L$12:$L$1208))/SUMIF(Summary!$D$12:$D$1208,'Net Summary'!D28,Summary!$J$12:$J$1208),1)</f>
        <v>1.067423618584981</v>
      </c>
    </row>
    <row r="29" spans="1:23" x14ac:dyDescent="0.25">
      <c r="A29" s="4" t="s">
        <v>2</v>
      </c>
      <c r="B29" s="10" t="s">
        <v>2</v>
      </c>
      <c r="C29" s="26"/>
      <c r="D29" s="94" t="s">
        <v>52</v>
      </c>
      <c r="E29" s="93"/>
      <c r="F29" s="93"/>
      <c r="G29" s="93"/>
      <c r="H29" s="24">
        <f>SUMIF(Summary!$D$12:$D$315,'Net Summary'!$D29,Summary!H$12:H$315)-SUMIF(Summary!$D$317:$D$1208,'Net Summary'!$D29,Summary!H$317:H$1208)</f>
        <v>0</v>
      </c>
      <c r="I29" s="24">
        <f>SUMIF(Summary!$D$12:$D$315,'Net Summary'!$D29,Summary!J$12:J$315)-SUMIF(Summary!$D$317:$D$1208,'Net Summary'!$D29,Summary!J$317:J$1208)</f>
        <v>0</v>
      </c>
      <c r="J29" s="24">
        <f>SUMIF(Summary!$D$12:$D$315,'Net Summary'!$D29,Summary!K$12:K$315)-SUMIF(Summary!$D$317:$D$1208,'Net Summary'!$D29,Summary!K$317:K$1208)</f>
        <v>0</v>
      </c>
      <c r="K29" s="24">
        <f>SUMIF(Summary!$D$12:$D$315,'Net Summary'!$D29,Summary!L$12:L$315)-SUMIF(Summary!$D$317:$D$1208,'Net Summary'!$D29,Summary!L$317:L$1208)</f>
        <v>0</v>
      </c>
      <c r="L29" s="24">
        <f>SUMIF(Summary!$D$12:$D$315,'Net Summary'!$D29,Summary!M$12:M$315)-SUMIF(Summary!$D$317:$D$1208,'Net Summary'!$D29,Summary!M$317:M$1208)</f>
        <v>0</v>
      </c>
      <c r="M29" s="24">
        <f>SUMIF(Summary!$D$12:$D$315,'Net Summary'!$D29,Summary!N$12:N$315)+SUMIF(Summary!$D$317:$D$1208,'Net Summary'!$D29,Summary!N$317:N$1208)</f>
        <v>0</v>
      </c>
      <c r="N29" s="25">
        <f t="shared" si="19"/>
        <v>1</v>
      </c>
      <c r="O29" s="24">
        <f>SUMIF(Summary!$D$12:$D$315,'Net Summary'!$D29,Summary!R$12:R$315)-SUMIF(Summary!$D$317:$D$1208,'Net Summary'!$D29,Summary!R$317:R$1208)</f>
        <v>0</v>
      </c>
      <c r="P29" s="24">
        <f>SUMIF(Summary!$D$12:$D$315,'Net Summary'!$D29,Summary!S$12:S$315)+SUMIF(Summary!$D$317:$D$1208,'Net Summary'!$D29,Summary!S$317:S$1208)</f>
        <v>0</v>
      </c>
      <c r="Q29" s="23">
        <f>IFERROR((SUMIF(Summary!$D$12:$D$1208,'Net Summary'!D29,Summary!$R$12:$R$1208)+SUMIF(Summary!$D$12:$D$1208,'Net Summary'!D29,Summary!$L$12:$L$1208))/SUMIF(Summary!$D$12:$D$1208,'Net Summary'!D29,Summary!$J$12:$J$1208),1)</f>
        <v>1</v>
      </c>
    </row>
    <row r="30" spans="1:23" x14ac:dyDescent="0.25">
      <c r="A30" s="4"/>
      <c r="B30" s="10"/>
      <c r="C30" s="26"/>
      <c r="D30" s="10" t="s">
        <v>53</v>
      </c>
      <c r="E30" s="26"/>
      <c r="F30" s="26"/>
      <c r="G30" s="26"/>
      <c r="H30" s="24">
        <f>SUMIF(Summary!$D$12:$D$315,'Net Summary'!$D30,Summary!H$12:H$315)-SUMIF(Summary!$D$317:$D$1208,'Net Summary'!$D30,Summary!H$317:H$1208)</f>
        <v>6500</v>
      </c>
      <c r="I30" s="24">
        <f>SUMIF(Summary!$D$12:$D$315,'Net Summary'!$D30,Summary!J$12:J$315)-SUMIF(Summary!$D$317:$D$1208,'Net Summary'!$D30,Summary!J$317:J$1208)</f>
        <v>6500</v>
      </c>
      <c r="J30" s="24">
        <f>SUMIF(Summary!$D$12:$D$315,'Net Summary'!$D30,Summary!K$12:K$315)-SUMIF(Summary!$D$317:$D$1208,'Net Summary'!$D30,Summary!K$317:K$1208)</f>
        <v>1528</v>
      </c>
      <c r="K30" s="24">
        <f>SUMIF(Summary!$D$12:$D$315,'Net Summary'!$D30,Summary!L$12:L$315)-SUMIF(Summary!$D$317:$D$1208,'Net Summary'!$D30,Summary!L$317:L$1208)</f>
        <v>0</v>
      </c>
      <c r="L30" s="24">
        <f>SUMIF(Summary!$D$12:$D$315,'Net Summary'!$D30,Summary!M$12:M$315)-SUMIF(Summary!$D$317:$D$1208,'Net Summary'!$D30,Summary!M$317:M$1208)</f>
        <v>1528</v>
      </c>
      <c r="M30" s="24">
        <f>SUMIF(Summary!$D$12:$D$315,'Net Summary'!$D30,Summary!N$12:N$315)+SUMIF(Summary!$D$317:$D$1208,'Net Summary'!$D30,Summary!N$317:N$1208)</f>
        <v>-4972</v>
      </c>
      <c r="N30" s="25">
        <f t="shared" si="19"/>
        <v>0.23507692307692307</v>
      </c>
      <c r="O30" s="24">
        <f>SUMIF(Summary!$D$12:$D$315,'Net Summary'!$D30,Summary!R$12:R$315)-SUMIF(Summary!$D$317:$D$1208,'Net Summary'!$D30,Summary!R$317:R$1208)</f>
        <v>-7653.3333330000005</v>
      </c>
      <c r="P30" s="24">
        <f>SUMIF(Summary!$D$12:$D$315,'Net Summary'!$D30,Summary!S$12:S$315)+SUMIF(Summary!$D$317:$D$1208,'Net Summary'!$D30,Summary!S$317:S$1208)</f>
        <v>-14153.333332999999</v>
      </c>
      <c r="Q30" s="23">
        <f>IFERROR((SUMIF(Summary!$D$12:$D$1208,'Net Summary'!D30,Summary!$R$12:$R$1208)+SUMIF(Summary!$D$12:$D$1208,'Net Summary'!D30,Summary!$L$12:$L$1208))/SUMIF(Summary!$D$12:$D$1208,'Net Summary'!D30,Summary!$J$12:$J$1208),1)</f>
        <v>0.31966169155223878</v>
      </c>
    </row>
    <row r="31" spans="1:23" x14ac:dyDescent="0.25">
      <c r="A31" s="4" t="s">
        <v>2</v>
      </c>
      <c r="B31" s="10" t="s">
        <v>2</v>
      </c>
      <c r="C31" s="26"/>
      <c r="D31" s="94" t="s">
        <v>54</v>
      </c>
      <c r="E31" s="93"/>
      <c r="F31" s="93"/>
      <c r="G31" s="93"/>
      <c r="H31" s="24">
        <f>SUMIF(Summary!$D$12:$D$315,'Net Summary'!$D31,Summary!H$12:H$315)-SUMIF(Summary!$D$317:$D$1208,'Net Summary'!$D31,Summary!H$317:H$1208)</f>
        <v>0</v>
      </c>
      <c r="I31" s="24">
        <f>SUMIF(Summary!$D$12:$D$315,'Net Summary'!$D31,Summary!J$12:J$315)-SUMIF(Summary!$D$317:$D$1208,'Net Summary'!$D31,Summary!J$317:J$1208)</f>
        <v>0</v>
      </c>
      <c r="J31" s="24">
        <f>SUMIF(Summary!$D$12:$D$315,'Net Summary'!$D31,Summary!K$12:K$315)-SUMIF(Summary!$D$317:$D$1208,'Net Summary'!$D31,Summary!K$317:K$1208)</f>
        <v>0</v>
      </c>
      <c r="K31" s="24">
        <f>SUMIF(Summary!$D$12:$D$315,'Net Summary'!$D31,Summary!L$12:L$315)-SUMIF(Summary!$D$317:$D$1208,'Net Summary'!$D31,Summary!L$317:L$1208)</f>
        <v>0</v>
      </c>
      <c r="L31" s="24">
        <f>SUMIF(Summary!$D$12:$D$315,'Net Summary'!$D31,Summary!M$12:M$315)-SUMIF(Summary!$D$317:$D$1208,'Net Summary'!$D31,Summary!M$317:M$1208)</f>
        <v>0</v>
      </c>
      <c r="M31" s="24">
        <f>SUMIF(Summary!$D$12:$D$315,'Net Summary'!$D31,Summary!N$12:N$315)+SUMIF(Summary!$D$317:$D$1208,'Net Summary'!$D31,Summary!N$317:N$1208)</f>
        <v>0</v>
      </c>
      <c r="N31" s="25">
        <f t="shared" si="19"/>
        <v>1</v>
      </c>
      <c r="O31" s="24">
        <f>SUMIF(Summary!$D$12:$D$315,'Net Summary'!$D31,Summary!R$12:R$315)-SUMIF(Summary!$D$317:$D$1208,'Net Summary'!$D31,Summary!R$317:R$1208)</f>
        <v>0</v>
      </c>
      <c r="P31" s="24">
        <f>SUMIF(Summary!$D$12:$D$315,'Net Summary'!$D31,Summary!S$12:S$315)+SUMIF(Summary!$D$317:$D$1208,'Net Summary'!$D31,Summary!S$317:S$1208)</f>
        <v>0</v>
      </c>
      <c r="Q31" s="23">
        <f>IFERROR((SUMIF(Summary!$D$12:$D$1208,'Net Summary'!D31,Summary!$R$12:$R$1208)+SUMIF(Summary!$D$12:$D$1208,'Net Summary'!D31,Summary!$L$12:$L$1208))/SUMIF(Summary!$D$12:$D$1208,'Net Summary'!D31,Summary!$J$12:$J$1208),1)</f>
        <v>1</v>
      </c>
    </row>
    <row r="32" spans="1:23" x14ac:dyDescent="0.25">
      <c r="A32" s="4" t="s">
        <v>2</v>
      </c>
      <c r="B32" s="10" t="s">
        <v>2</v>
      </c>
      <c r="C32" s="26"/>
      <c r="D32" s="94" t="s">
        <v>55</v>
      </c>
      <c r="E32" s="93"/>
      <c r="F32" s="93"/>
      <c r="G32" s="93"/>
      <c r="H32" s="24">
        <f>SUMIF(Summary!$D$12:$D$315,'Net Summary'!$D32,Summary!H$12:H$315)-SUMIF(Summary!$D$317:$D$1208,'Net Summary'!$D32,Summary!H$317:H$1208)</f>
        <v>0</v>
      </c>
      <c r="I32" s="24">
        <f>SUMIF(Summary!$D$12:$D$315,'Net Summary'!$D32,Summary!J$12:J$315)-SUMIF(Summary!$D$317:$D$1208,'Net Summary'!$D32,Summary!J$317:J$1208)</f>
        <v>0</v>
      </c>
      <c r="J32" s="24">
        <f>SUMIF(Summary!$D$12:$D$315,'Net Summary'!$D32,Summary!K$12:K$315)-SUMIF(Summary!$D$317:$D$1208,'Net Summary'!$D32,Summary!K$317:K$1208)</f>
        <v>0</v>
      </c>
      <c r="K32" s="24">
        <f>SUMIF(Summary!$D$12:$D$315,'Net Summary'!$D32,Summary!L$12:L$315)-SUMIF(Summary!$D$317:$D$1208,'Net Summary'!$D32,Summary!L$317:L$1208)</f>
        <v>0</v>
      </c>
      <c r="L32" s="24">
        <f>SUMIF(Summary!$D$12:$D$315,'Net Summary'!$D32,Summary!M$12:M$315)-SUMIF(Summary!$D$317:$D$1208,'Net Summary'!$D32,Summary!M$317:M$1208)</f>
        <v>0</v>
      </c>
      <c r="M32" s="24">
        <f>SUMIF(Summary!$D$12:$D$315,'Net Summary'!$D32,Summary!N$12:N$315)+SUMIF(Summary!$D$317:$D$1208,'Net Summary'!$D32,Summary!N$317:N$1208)</f>
        <v>0</v>
      </c>
      <c r="N32" s="25">
        <f t="shared" si="19"/>
        <v>1</v>
      </c>
      <c r="O32" s="24">
        <f>SUMIF(Summary!$D$12:$D$315,'Net Summary'!$D32,Summary!R$12:R$315)-SUMIF(Summary!$D$317:$D$1208,'Net Summary'!$D32,Summary!R$317:R$1208)</f>
        <v>0</v>
      </c>
      <c r="P32" s="24">
        <f>SUMIF(Summary!$D$12:$D$315,'Net Summary'!$D32,Summary!S$12:S$315)+SUMIF(Summary!$D$317:$D$1208,'Net Summary'!$D32,Summary!S$317:S$1208)</f>
        <v>0</v>
      </c>
      <c r="Q32" s="23">
        <f>IFERROR((SUMIF(Summary!$D$12:$D$1208,'Net Summary'!D32,Summary!$R$12:$R$1208)+SUMIF(Summary!$D$12:$D$1208,'Net Summary'!D32,Summary!$L$12:$L$1208))/SUMIF(Summary!$D$12:$D$1208,'Net Summary'!D32,Summary!$J$12:$J$1208),1)</f>
        <v>1</v>
      </c>
    </row>
    <row r="33" spans="1:17" x14ac:dyDescent="0.25">
      <c r="A33" s="4" t="s">
        <v>2</v>
      </c>
      <c r="B33" s="10" t="s">
        <v>2</v>
      </c>
      <c r="C33" s="26"/>
      <c r="D33" s="94" t="s">
        <v>56</v>
      </c>
      <c r="E33" s="93"/>
      <c r="F33" s="93"/>
      <c r="G33" s="93"/>
      <c r="H33" s="24">
        <f>SUMIF(Summary!$D$12:$D$315,'Net Summary'!$D33,Summary!H$12:H$315)-SUMIF(Summary!$D$317:$D$1208,'Net Summary'!$D33,Summary!H$317:H$1208)</f>
        <v>8621</v>
      </c>
      <c r="I33" s="24">
        <f>SUMIF(Summary!$D$12:$D$315,'Net Summary'!$D33,Summary!J$12:J$315)-SUMIF(Summary!$D$317:$D$1208,'Net Summary'!$D33,Summary!J$317:J$1208)</f>
        <v>8621</v>
      </c>
      <c r="J33" s="24">
        <f>SUMIF(Summary!$D$12:$D$315,'Net Summary'!$D33,Summary!K$12:K$315)-SUMIF(Summary!$D$317:$D$1208,'Net Summary'!$D33,Summary!K$317:K$1208)</f>
        <v>390364.32999999996</v>
      </c>
      <c r="K33" s="24">
        <f>SUMIF(Summary!$D$12:$D$315,'Net Summary'!$D33,Summary!L$12:L$315)-SUMIF(Summary!$D$317:$D$1208,'Net Summary'!$D33,Summary!L$317:L$1208)</f>
        <v>0</v>
      </c>
      <c r="L33" s="24">
        <f>SUMIF(Summary!$D$12:$D$315,'Net Summary'!$D33,Summary!M$12:M$315)-SUMIF(Summary!$D$317:$D$1208,'Net Summary'!$D33,Summary!M$317:M$1208)</f>
        <v>390364.32999999996</v>
      </c>
      <c r="M33" s="24">
        <f>SUMIF(Summary!$D$12:$D$315,'Net Summary'!$D33,Summary!N$12:N$315)+SUMIF(Summary!$D$317:$D$1208,'Net Summary'!$D33,Summary!N$317:N$1208)</f>
        <v>381743.32999999996</v>
      </c>
      <c r="N33" s="25">
        <f t="shared" si="19"/>
        <v>45.280632177241614</v>
      </c>
      <c r="O33" s="24">
        <f>SUMIF(Summary!$D$12:$D$315,'Net Summary'!$D33,Summary!R$12:R$315)-SUMIF(Summary!$D$317:$D$1208,'Net Summary'!$D33,Summary!R$317:R$1208)</f>
        <v>8708.4366679999512</v>
      </c>
      <c r="P33" s="24">
        <f>SUMIF(Summary!$D$12:$D$315,'Net Summary'!$D33,Summary!S$12:S$315)+SUMIF(Summary!$D$317:$D$1208,'Net Summary'!$D33,Summary!S$317:S$1208)</f>
        <v>87.436667999999372</v>
      </c>
      <c r="Q33" s="23">
        <f>IFERROR((SUMIF(Summary!$D$12:$D$1208,'Net Summary'!D33,Summary!$R$12:$R$1208)+SUMIF(Summary!$D$12:$D$1208,'Net Summary'!D33,Summary!$L$12:$L$1208))/SUMIF(Summary!$D$12:$D$1208,'Net Summary'!D33,Summary!$J$12:$J$1208),1)</f>
        <v>0.99583457072165205</v>
      </c>
    </row>
    <row r="34" spans="1:17" x14ac:dyDescent="0.25">
      <c r="A34" s="4" t="s">
        <v>2</v>
      </c>
      <c r="B34" s="10" t="s">
        <v>2</v>
      </c>
      <c r="C34" s="26"/>
      <c r="D34" s="94" t="s">
        <v>57</v>
      </c>
      <c r="E34" s="93"/>
      <c r="F34" s="93"/>
      <c r="G34" s="93"/>
      <c r="H34" s="24">
        <f>SUMIF(Summary!$D$12:$D$315,'Net Summary'!$D34,Summary!H$12:H$315)-SUMIF(Summary!$D$317:$D$1208,'Net Summary'!$D34,Summary!H$317:H$1208)</f>
        <v>-6662</v>
      </c>
      <c r="I34" s="24">
        <f>SUMIF(Summary!$D$12:$D$315,'Net Summary'!$D34,Summary!J$12:J$315)-SUMIF(Summary!$D$317:$D$1208,'Net Summary'!$D34,Summary!J$317:J$1208)</f>
        <v>-6662</v>
      </c>
      <c r="J34" s="24">
        <f>SUMIF(Summary!$D$12:$D$315,'Net Summary'!$D34,Summary!K$12:K$315)-SUMIF(Summary!$D$317:$D$1208,'Net Summary'!$D34,Summary!K$317:K$1208)</f>
        <v>0</v>
      </c>
      <c r="K34" s="24">
        <f>SUMIF(Summary!$D$12:$D$315,'Net Summary'!$D34,Summary!L$12:L$315)-SUMIF(Summary!$D$317:$D$1208,'Net Summary'!$D34,Summary!L$317:L$1208)</f>
        <v>0</v>
      </c>
      <c r="L34" s="24">
        <f>SUMIF(Summary!$D$12:$D$315,'Net Summary'!$D34,Summary!M$12:M$315)-SUMIF(Summary!$D$317:$D$1208,'Net Summary'!$D34,Summary!M$317:M$1208)</f>
        <v>0</v>
      </c>
      <c r="M34" s="24">
        <f>SUMIF(Summary!$D$12:$D$315,'Net Summary'!$D34,Summary!N$12:N$315)+SUMIF(Summary!$D$317:$D$1208,'Net Summary'!$D34,Summary!N$317:N$1208)</f>
        <v>6662</v>
      </c>
      <c r="N34" s="25">
        <f t="shared" si="19"/>
        <v>0</v>
      </c>
      <c r="O34" s="24">
        <f>SUMIF(Summary!$D$12:$D$315,'Net Summary'!$D34,Summary!R$12:R$315)-SUMIF(Summary!$D$317:$D$1208,'Net Summary'!$D34,Summary!R$317:R$1208)</f>
        <v>0</v>
      </c>
      <c r="P34" s="24">
        <f>SUMIF(Summary!$D$12:$D$315,'Net Summary'!$D34,Summary!S$12:S$315)+SUMIF(Summary!$D$317:$D$1208,'Net Summary'!$D34,Summary!S$317:S$1208)</f>
        <v>6662</v>
      </c>
      <c r="Q34" s="23">
        <f>IFERROR((SUMIF(Summary!$D$12:$D$1208,'Net Summary'!D34,Summary!$R$12:$R$1208)+SUMIF(Summary!$D$12:$D$1208,'Net Summary'!D34,Summary!$L$12:$L$1208))/SUMIF(Summary!$D$12:$D$1208,'Net Summary'!D34,Summary!$J$12:$J$1208),1)</f>
        <v>0</v>
      </c>
    </row>
    <row r="35" spans="1:17" x14ac:dyDescent="0.25">
      <c r="A35" s="4" t="s">
        <v>2</v>
      </c>
      <c r="B35" s="10" t="s">
        <v>2</v>
      </c>
      <c r="C35" s="26"/>
      <c r="D35" s="94" t="s">
        <v>58</v>
      </c>
      <c r="E35" s="93"/>
      <c r="F35" s="93"/>
      <c r="G35" s="93"/>
      <c r="H35" s="24">
        <f>SUMIF(Summary!$D$12:$D$315,'Net Summary'!$D35,Summary!H$12:H$315)-SUMIF(Summary!$D$317:$D$1208,'Net Summary'!$D35,Summary!H$317:H$1208)</f>
        <v>-24444</v>
      </c>
      <c r="I35" s="24">
        <f>SUMIF(Summary!$D$12:$D$315,'Net Summary'!$D35,Summary!J$12:J$315)-SUMIF(Summary!$D$317:$D$1208,'Net Summary'!$D35,Summary!J$317:J$1208)</f>
        <v>-24444</v>
      </c>
      <c r="J35" s="24">
        <f>SUMIF(Summary!$D$12:$D$315,'Net Summary'!$D35,Summary!K$12:K$315)-SUMIF(Summary!$D$317:$D$1208,'Net Summary'!$D35,Summary!K$317:K$1208)</f>
        <v>207743.71</v>
      </c>
      <c r="K35" s="24">
        <f>SUMIF(Summary!$D$12:$D$315,'Net Summary'!$D35,Summary!L$12:L$315)-SUMIF(Summary!$D$317:$D$1208,'Net Summary'!$D35,Summary!L$317:L$1208)</f>
        <v>-2250</v>
      </c>
      <c r="L35" s="24">
        <f>SUMIF(Summary!$D$12:$D$315,'Net Summary'!$D35,Summary!M$12:M$315)-SUMIF(Summary!$D$317:$D$1208,'Net Summary'!$D35,Summary!M$317:M$1208)</f>
        <v>205493.71</v>
      </c>
      <c r="M35" s="24">
        <f>SUMIF(Summary!$D$12:$D$315,'Net Summary'!$D35,Summary!N$12:N$315)+SUMIF(Summary!$D$317:$D$1208,'Net Summary'!$D35,Summary!N$317:N$1208)</f>
        <v>229937.71000000002</v>
      </c>
      <c r="N35" s="25">
        <f t="shared" si="19"/>
        <v>-8.4067137129765985</v>
      </c>
      <c r="O35" s="24">
        <f>SUMIF(Summary!$D$12:$D$315,'Net Summary'!$D35,Summary!R$12:R$315)-SUMIF(Summary!$D$317:$D$1208,'Net Summary'!$D35,Summary!R$317:R$1208)</f>
        <v>-30077.066664999991</v>
      </c>
      <c r="P35" s="24">
        <f>SUMIF(Summary!$D$12:$D$315,'Net Summary'!$D35,Summary!S$12:S$315)+SUMIF(Summary!$D$317:$D$1208,'Net Summary'!$D35,Summary!S$317:S$1208)</f>
        <v>-7883.0666650000003</v>
      </c>
      <c r="Q35" s="23">
        <f>IFERROR((SUMIF(Summary!$D$12:$D$1208,'Net Summary'!D35,Summary!$R$12:$R$1208)+SUMIF(Summary!$D$12:$D$1208,'Net Summary'!D35,Summary!$L$12:$L$1208))/SUMIF(Summary!$D$12:$D$1208,'Net Summary'!D35,Summary!$J$12:$J$1208),1)</f>
        <v>1.0168167442215881</v>
      </c>
    </row>
    <row r="36" spans="1:17" x14ac:dyDescent="0.25">
      <c r="A36" s="4" t="s">
        <v>2</v>
      </c>
      <c r="B36" s="10" t="s">
        <v>2</v>
      </c>
      <c r="C36" s="26"/>
      <c r="D36" s="94" t="s">
        <v>59</v>
      </c>
      <c r="E36" s="93"/>
      <c r="F36" s="93"/>
      <c r="G36" s="93"/>
      <c r="H36" s="24">
        <f>SUMIF(Summary!$D$12:$D$315,'Net Summary'!$D36,Summary!H$12:H$315)-SUMIF(Summary!$D$317:$D$1208,'Net Summary'!$D36,Summary!H$317:H$1208)</f>
        <v>-29255</v>
      </c>
      <c r="I36" s="24">
        <f>SUMIF(Summary!$D$12:$D$315,'Net Summary'!$D36,Summary!J$12:J$315)-SUMIF(Summary!$D$317:$D$1208,'Net Summary'!$D36,Summary!J$317:J$1208)</f>
        <v>-29255</v>
      </c>
      <c r="J36" s="24">
        <f>SUMIF(Summary!$D$12:$D$315,'Net Summary'!$D36,Summary!K$12:K$315)-SUMIF(Summary!$D$317:$D$1208,'Net Summary'!$D36,Summary!K$317:K$1208)</f>
        <v>1781.1399999999994</v>
      </c>
      <c r="K36" s="24">
        <f>SUMIF(Summary!$D$12:$D$315,'Net Summary'!$D36,Summary!L$12:L$315)-SUMIF(Summary!$D$317:$D$1208,'Net Summary'!$D36,Summary!L$317:L$1208)</f>
        <v>0</v>
      </c>
      <c r="L36" s="24">
        <f>SUMIF(Summary!$D$12:$D$315,'Net Summary'!$D36,Summary!M$12:M$315)-SUMIF(Summary!$D$317:$D$1208,'Net Summary'!$D36,Summary!M$317:M$1208)</f>
        <v>1781.1399999999994</v>
      </c>
      <c r="M36" s="24">
        <f>SUMIF(Summary!$D$12:$D$315,'Net Summary'!$D36,Summary!N$12:N$315)+SUMIF(Summary!$D$317:$D$1208,'Net Summary'!$D36,Summary!N$317:N$1208)</f>
        <v>31036.14</v>
      </c>
      <c r="N36" s="25">
        <f t="shared" si="19"/>
        <v>-6.0883267817467078E-2</v>
      </c>
      <c r="O36" s="24">
        <f>SUMIF(Summary!$D$12:$D$315,'Net Summary'!$D36,Summary!R$12:R$315)-SUMIF(Summary!$D$317:$D$1208,'Net Summary'!$D36,Summary!R$317:R$1208)</f>
        <v>-29500.050000000003</v>
      </c>
      <c r="P36" s="24">
        <f>SUMIF(Summary!$D$12:$D$315,'Net Summary'!$D36,Summary!S$12:S$315)+SUMIF(Summary!$D$317:$D$1208,'Net Summary'!$D36,Summary!S$317:S$1208)</f>
        <v>-245.04999999999995</v>
      </c>
      <c r="Q36" s="23">
        <f>IFERROR((SUMIF(Summary!$D$12:$D$1208,'Net Summary'!D36,Summary!$R$12:$R$1208)+SUMIF(Summary!$D$12:$D$1208,'Net Summary'!D36,Summary!$L$12:$L$1208))/SUMIF(Summary!$D$12:$D$1208,'Net Summary'!D36,Summary!$J$12:$J$1208),1)</f>
        <v>1.0256908971840208</v>
      </c>
    </row>
    <row r="37" spans="1:17" s="80" customFormat="1" x14ac:dyDescent="0.25">
      <c r="A37" s="4"/>
      <c r="B37" s="10"/>
      <c r="C37" s="81"/>
      <c r="D37" s="47" t="s">
        <v>100</v>
      </c>
      <c r="E37" s="81"/>
      <c r="F37" s="81"/>
      <c r="G37" s="81"/>
      <c r="H37" s="24">
        <f>SUMIF(Summary!$D$12:$D$315,'Net Summary'!$D37,Summary!H$12:H$315)-SUMIF(Summary!$D$317:$D$1208,'Net Summary'!$D37,Summary!H$317:H$1208)</f>
        <v>0</v>
      </c>
      <c r="I37" s="24">
        <f>SUMIF(Summary!$D$12:$D$315,'Net Summary'!$D37,Summary!J$12:J$315)-SUMIF(Summary!$D$317:$D$1208,'Net Summary'!$D37,Summary!J$317:J$1208)</f>
        <v>0</v>
      </c>
      <c r="J37" s="24">
        <f>SUMIF(Summary!$D$12:$D$315,'Net Summary'!$D37,Summary!K$12:K$315)-SUMIF(Summary!$D$317:$D$1208,'Net Summary'!$D37,Summary!K$317:K$1208)</f>
        <v>-30445.15</v>
      </c>
      <c r="K37" s="24">
        <f>SUMIF(Summary!$D$12:$D$315,'Net Summary'!$D37,Summary!L$12:L$315)-SUMIF(Summary!$D$317:$D$1208,'Net Summary'!$D37,Summary!L$317:L$1208)</f>
        <v>0</v>
      </c>
      <c r="L37" s="24">
        <f>SUMIF(Summary!$D$12:$D$315,'Net Summary'!$D37,Summary!M$12:M$315)-SUMIF(Summary!$D$317:$D$1208,'Net Summary'!$D37,Summary!M$317:M$1208)</f>
        <v>-30445.15</v>
      </c>
      <c r="M37" s="24">
        <f>SUMIF(Summary!$D$12:$D$315,'Net Summary'!$D37,Summary!N$12:N$315)+SUMIF(Summary!$D$317:$D$1208,'Net Summary'!$D37,Summary!N$317:N$1208)</f>
        <v>-30445.15</v>
      </c>
      <c r="N37" s="25">
        <f t="shared" si="19"/>
        <v>1</v>
      </c>
      <c r="O37" s="24">
        <f>SUMIF(Summary!$D$12:$D$315,'Net Summary'!$D37,Summary!R$12:R$315)-SUMIF(Summary!$D$317:$D$1208,'Net Summary'!$D37,Summary!R$317:R$1208)</f>
        <v>95548.5</v>
      </c>
      <c r="P37" s="24">
        <f>SUMIF(Summary!$D$12:$D$315,'Net Summary'!$D37,Summary!S$12:S$315)+SUMIF(Summary!$D$317:$D$1208,'Net Summary'!$D37,Summary!S$317:S$1208)</f>
        <v>95548.5</v>
      </c>
      <c r="Q37" s="23">
        <f>IFERROR((SUMIF(Summary!$D$12:$D$1208,'Net Summary'!D37,Summary!$R$12:$R$1208)+SUMIF(Summary!$D$12:$D$1208,'Net Summary'!D37,Summary!$L$12:$L$1208))/SUMIF(Summary!$D$12:$D$1208,'Net Summary'!D37,Summary!$J$12:$J$1208),1)</f>
        <v>1</v>
      </c>
    </row>
    <row r="38" spans="1:17" x14ac:dyDescent="0.25">
      <c r="A38" s="5" t="s">
        <v>2</v>
      </c>
      <c r="B38" s="11" t="s">
        <v>2</v>
      </c>
      <c r="C38" s="92" t="s">
        <v>60</v>
      </c>
      <c r="D38" s="93"/>
      <c r="E38" s="93"/>
      <c r="F38" s="93"/>
      <c r="G38" s="93"/>
      <c r="H38" s="28">
        <f t="shared" ref="H38:M38" si="24">SUM(H39)</f>
        <v>0</v>
      </c>
      <c r="I38" s="28">
        <f t="shared" si="24"/>
        <v>0</v>
      </c>
      <c r="J38" s="28">
        <f t="shared" si="24"/>
        <v>178540.74000000002</v>
      </c>
      <c r="K38" s="28">
        <f t="shared" si="24"/>
        <v>0</v>
      </c>
      <c r="L38" s="28">
        <f t="shared" si="24"/>
        <v>178540.74000000002</v>
      </c>
      <c r="M38" s="28">
        <f t="shared" si="24"/>
        <v>178540.74000000002</v>
      </c>
      <c r="N38" s="29">
        <f>IFERROR(L38/I38,1)</f>
        <v>1</v>
      </c>
      <c r="O38" s="28">
        <f>SUM(O39)</f>
        <v>62249.056666999997</v>
      </c>
      <c r="P38" s="28">
        <f>SUM(P39)</f>
        <v>62249.056666999997</v>
      </c>
      <c r="Q38" s="27">
        <f>IFERROR((SUMIF(Summary!$C$12:$C$1162,'Net Summary'!C38,Summary!$R$12:$R$1162)+SUMIF(Summary!$C$12:$C$1162,'Net Summary'!C38,Summary!$L$12:$L$1162))/SUMIF(Summary!$C$12:$C$1162,'Net Summary'!C38,Summary!$J$12:$J$1162),1)</f>
        <v>1.0146905778381088</v>
      </c>
    </row>
    <row r="39" spans="1:17" x14ac:dyDescent="0.25">
      <c r="A39" s="4" t="s">
        <v>2</v>
      </c>
      <c r="B39" s="10" t="s">
        <v>2</v>
      </c>
      <c r="C39" s="26"/>
      <c r="D39" s="94" t="s">
        <v>61</v>
      </c>
      <c r="E39" s="93"/>
      <c r="F39" s="93"/>
      <c r="G39" s="93"/>
      <c r="H39" s="24">
        <f>SUMIF(Summary!$D$12:$D$315,'Net Summary'!$D39,Summary!H$12:H$315)-SUMIF(Summary!$D$317:$D$1208,'Net Summary'!$D39,Summary!H$317:H$1208)</f>
        <v>0</v>
      </c>
      <c r="I39" s="24">
        <f>SUMIF(Summary!$D$12:$D$315,'Net Summary'!$D39,Summary!J$12:J$315)-SUMIF(Summary!$D$317:$D$1208,'Net Summary'!$D39,Summary!J$317:J$1208)</f>
        <v>0</v>
      </c>
      <c r="J39" s="24">
        <f>SUMIF(Summary!$D$12:$D$315,'Net Summary'!$D39,Summary!K$12:K$315)-SUMIF(Summary!$D$317:$D$1208,'Net Summary'!$D39,Summary!K$317:K$1208)</f>
        <v>178540.74000000002</v>
      </c>
      <c r="K39" s="24">
        <f>SUMIF(Summary!$D$12:$D$315,'Net Summary'!$D39,Summary!L$12:L$315)-SUMIF(Summary!$D$317:$D$1208,'Net Summary'!$D39,Summary!L$317:L$1208)</f>
        <v>0</v>
      </c>
      <c r="L39" s="24">
        <f>SUMIF(Summary!$D$12:$D$315,'Net Summary'!$D39,Summary!M$12:M$315)-SUMIF(Summary!$D$317:$D$1208,'Net Summary'!$D39,Summary!M$317:M$1208)</f>
        <v>178540.74000000002</v>
      </c>
      <c r="M39" s="24">
        <f>SUMIF(Summary!$D$12:$D$315,'Net Summary'!$D39,Summary!N$12:N$315)+SUMIF(Summary!$D$317:$D$1208,'Net Summary'!$D39,Summary!N$317:N$1208)</f>
        <v>178540.74000000002</v>
      </c>
      <c r="N39" s="25">
        <f t="shared" ref="N39" si="25">IFERROR(L39/I39,1)</f>
        <v>1</v>
      </c>
      <c r="O39" s="24">
        <f>SUMIF(Summary!$D$12:$D$315,'Net Summary'!$D39,Summary!R$12:R$315)-SUMIF(Summary!$D$317:$D$1208,'Net Summary'!$D39,Summary!R$317:R$1208)</f>
        <v>62249.056666999997</v>
      </c>
      <c r="P39" s="24">
        <f>SUMIF(Summary!$D$12:$D$315,'Net Summary'!$D39,Summary!S$12:S$315)+SUMIF(Summary!$D$317:$D$1208,'Net Summary'!$D39,Summary!S$317:S$1208)</f>
        <v>62249.056666999997</v>
      </c>
      <c r="Q39" s="23">
        <f>IFERROR((SUMIF(Summary!$D$12:$D$1208,'Net Summary'!D39,Summary!$R$12:$R$1208)+SUMIF(Summary!$D$12:$D$1208,'Net Summary'!D39,Summary!$L$12:$L$1208))/SUMIF(Summary!$D$12:$D$1208,'Net Summary'!D39,Summary!$J$12:$J$1208),1)</f>
        <v>1.0146905778381088</v>
      </c>
    </row>
    <row r="40" spans="1:17" x14ac:dyDescent="0.25">
      <c r="A40" s="5" t="s">
        <v>2</v>
      </c>
      <c r="B40" s="11" t="s">
        <v>2</v>
      </c>
      <c r="C40" s="92" t="s">
        <v>88</v>
      </c>
      <c r="D40" s="93"/>
      <c r="E40" s="93"/>
      <c r="F40" s="93"/>
      <c r="G40" s="93"/>
      <c r="H40" s="28">
        <f t="shared" ref="H40:M40" si="26">SUM(H41:H47)</f>
        <v>-975684</v>
      </c>
      <c r="I40" s="28">
        <f t="shared" si="26"/>
        <v>-975684</v>
      </c>
      <c r="J40" s="28">
        <f t="shared" si="26"/>
        <v>1231503.6299999999</v>
      </c>
      <c r="K40" s="28">
        <f t="shared" si="26"/>
        <v>-235496.94</v>
      </c>
      <c r="L40" s="28">
        <f t="shared" si="26"/>
        <v>996006.69</v>
      </c>
      <c r="M40" s="28">
        <f t="shared" si="26"/>
        <v>1971690.69</v>
      </c>
      <c r="N40" s="29">
        <f>IFERROR(L40/I40,1)</f>
        <v>-1.0208291721499994</v>
      </c>
      <c r="O40" s="28">
        <f>SUM(O41:O47)</f>
        <v>-253822.84331700049</v>
      </c>
      <c r="P40" s="28">
        <f>SUM(P41:P47)</f>
        <v>486364.21668300004</v>
      </c>
      <c r="Q40" s="27">
        <f>IFERROR((SUMIF(Summary!$C$12:$C$1162,'Net Summary'!C40,Summary!$R$12:$R$1162)+SUMIF(Summary!$C$12:$C$1162,'Net Summary'!C40,Summary!$L$12:$L$1162))/SUMIF(Summary!$C$12:$C$1162,'Net Summary'!C40,Summary!$J$12:$J$1162),1)</f>
        <v>1.0084952898366886</v>
      </c>
    </row>
    <row r="41" spans="1:17" x14ac:dyDescent="0.25">
      <c r="A41" s="5"/>
      <c r="B41" s="11"/>
      <c r="C41" s="26"/>
      <c r="D41" s="94" t="s">
        <v>28</v>
      </c>
      <c r="E41" s="93"/>
      <c r="F41" s="93"/>
      <c r="G41" s="93"/>
      <c r="H41" s="24">
        <f>SUMIF(Summary!$D$12:$D$315,'Net Summary'!$D41,Summary!H$12:H$315)-SUMIF(Summary!$D$317:$D$1208,'Net Summary'!$D41,Summary!H$317:H$1208)</f>
        <v>305300</v>
      </c>
      <c r="I41" s="24">
        <f>SUMIF(Summary!$D$12:$D$315,'Net Summary'!$D41,Summary!J$12:J$315)-SUMIF(Summary!$D$317:$D$1208,'Net Summary'!$D41,Summary!J$317:J$1208)</f>
        <v>305300</v>
      </c>
      <c r="J41" s="24">
        <f>SUMIF(Summary!$D$12:$D$315,'Net Summary'!$D41,Summary!K$12:K$315)-SUMIF(Summary!$D$317:$D$1208,'Net Summary'!$D41,Summary!K$317:K$1208)</f>
        <v>3408.66</v>
      </c>
      <c r="K41" s="24">
        <f>SUMIF(Summary!$D$12:$D$315,'Net Summary'!$D41,Summary!L$12:L$315)-SUMIF(Summary!$D$317:$D$1208,'Net Summary'!$D41,Summary!L$317:L$1208)</f>
        <v>-15825</v>
      </c>
      <c r="L41" s="24">
        <f>SUMIF(Summary!$D$12:$D$315,'Net Summary'!$D41,Summary!M$12:M$315)-SUMIF(Summary!$D$317:$D$1208,'Net Summary'!$D41,Summary!M$317:M$1208)</f>
        <v>-12416.34</v>
      </c>
      <c r="M41" s="24">
        <f>SUMIF(Summary!$D$12:$D$315,'Net Summary'!$D41,Summary!N$12:N$315)+SUMIF(Summary!$D$317:$D$1208,'Net Summary'!$D41,Summary!N$317:N$1208)</f>
        <v>-317716.34000000003</v>
      </c>
      <c r="N41" s="25">
        <f t="shared" ref="N41:N47" si="27">IFERROR(L41/I41,1)</f>
        <v>-4.0669308876514904E-2</v>
      </c>
      <c r="O41" s="24">
        <f>SUMIF(Summary!$D$12:$D$315,'Net Summary'!$D41,Summary!R$12:R$315)-SUMIF(Summary!$D$317:$D$1208,'Net Summary'!$D41,Summary!R$317:R$1208)</f>
        <v>320639.59000099998</v>
      </c>
      <c r="P41" s="24">
        <f>SUMIF(Summary!$D$12:$D$315,'Net Summary'!$D41,Summary!S$12:S$315)+SUMIF(Summary!$D$317:$D$1208,'Net Summary'!$D41,Summary!S$317:S$1208)</f>
        <v>-485.40999899999997</v>
      </c>
      <c r="Q41" s="23">
        <f>IFERROR((SUMIF(Summary!$D$12:$D$1208,'Net Summary'!D41,Summary!$R$12:$R$1208)+SUMIF(Summary!$D$12:$D$1208,'Net Summary'!D41,Summary!$L$12:$L$1208))/SUMIF(Summary!$D$12:$D$1208,'Net Summary'!D41,Summary!$J$12:$J$1208),1)</f>
        <v>1.0011563040490359</v>
      </c>
    </row>
    <row r="42" spans="1:17" x14ac:dyDescent="0.25">
      <c r="A42" s="5"/>
      <c r="B42" s="11"/>
      <c r="C42" s="26"/>
      <c r="D42" s="47" t="s">
        <v>95</v>
      </c>
      <c r="E42" s="26"/>
      <c r="F42" s="26"/>
      <c r="G42" s="26"/>
      <c r="H42" s="24">
        <f>SUMIF(Summary!$D$12:$D$315,'Net Summary'!$D42,Summary!H$12:H$315)-SUMIF(Summary!$D$317:$D$1208,'Net Summary'!$D42,Summary!H$317:H$1208)</f>
        <v>-399483</v>
      </c>
      <c r="I42" s="24">
        <f>SUMIF(Summary!$D$12:$D$315,'Net Summary'!$D42,Summary!J$12:J$315)-SUMIF(Summary!$D$317:$D$1208,'Net Summary'!$D42,Summary!J$317:J$1208)</f>
        <v>-399483</v>
      </c>
      <c r="J42" s="24">
        <f>SUMIF(Summary!$D$12:$D$315,'Net Summary'!$D42,Summary!K$12:K$315)-SUMIF(Summary!$D$317:$D$1208,'Net Summary'!$D42,Summary!K$317:K$1208)</f>
        <v>81080.460000000021</v>
      </c>
      <c r="K42" s="24">
        <f>SUMIF(Summary!$D$12:$D$315,'Net Summary'!$D42,Summary!L$12:L$315)-SUMIF(Summary!$D$317:$D$1208,'Net Summary'!$D42,Summary!L$317:L$1208)</f>
        <v>-3489.3</v>
      </c>
      <c r="L42" s="24">
        <f>SUMIF(Summary!$D$12:$D$315,'Net Summary'!$D42,Summary!M$12:M$315)-SUMIF(Summary!$D$317:$D$1208,'Net Summary'!$D42,Summary!M$317:M$1208)</f>
        <v>77591.160000000033</v>
      </c>
      <c r="M42" s="24">
        <f>SUMIF(Summary!$D$12:$D$315,'Net Summary'!$D42,Summary!N$12:N$315)+SUMIF(Summary!$D$317:$D$1208,'Net Summary'!$D42,Summary!N$317:N$1208)</f>
        <v>477074.16000000003</v>
      </c>
      <c r="N42" s="25">
        <f t="shared" si="27"/>
        <v>-0.19422894090612125</v>
      </c>
      <c r="O42" s="24">
        <f>SUMIF(Summary!$D$12:$D$315,'Net Summary'!$D42,Summary!R$12:R$315)-SUMIF(Summary!$D$317:$D$1208,'Net Summary'!$D42,Summary!R$317:R$1208)</f>
        <v>-361556.82666400005</v>
      </c>
      <c r="P42" s="24">
        <f>SUMIF(Summary!$D$12:$D$315,'Net Summary'!$D42,Summary!S$12:S$315)+SUMIF(Summary!$D$317:$D$1208,'Net Summary'!$D42,Summary!S$317:S$1208)</f>
        <v>34436.873335999997</v>
      </c>
      <c r="Q42" s="23">
        <f>IFERROR((SUMIF(Summary!$D$12:$D$1208,'Net Summary'!D42,Summary!$R$12:$R$1208)+SUMIF(Summary!$D$12:$D$1208,'Net Summary'!D42,Summary!$L$12:$L$1208))/SUMIF(Summary!$D$12:$D$1208,'Net Summary'!D42,Summary!$J$12:$J$1208),1)</f>
        <v>0.89814820253122352</v>
      </c>
    </row>
    <row r="43" spans="1:17" s="80" customFormat="1" x14ac:dyDescent="0.25">
      <c r="A43" s="5"/>
      <c r="B43" s="11"/>
      <c r="C43" s="81"/>
      <c r="D43" s="47" t="s">
        <v>99</v>
      </c>
      <c r="E43" s="81"/>
      <c r="F43" s="81"/>
      <c r="G43" s="81"/>
      <c r="H43" s="24">
        <f>SUMIF(Summary!$D$12:$D$315,'Net Summary'!$D43,Summary!H$12:H$315)-SUMIF(Summary!$D$317:$D$1208,'Net Summary'!$D43,Summary!H$317:H$1208)</f>
        <v>30400</v>
      </c>
      <c r="I43" s="24">
        <f>SUMIF(Summary!$D$12:$D$315,'Net Summary'!$D43,Summary!J$12:J$315)-SUMIF(Summary!$D$317:$D$1208,'Net Summary'!$D43,Summary!J$317:J$1208)</f>
        <v>30400</v>
      </c>
      <c r="J43" s="24">
        <f>SUMIF(Summary!$D$12:$D$315,'Net Summary'!$D43,Summary!K$12:K$315)-SUMIF(Summary!$D$317:$D$1208,'Net Summary'!$D43,Summary!K$317:K$1208)</f>
        <v>26093.100000000002</v>
      </c>
      <c r="K43" s="24">
        <f>SUMIF(Summary!$D$12:$D$315,'Net Summary'!$D43,Summary!L$12:L$315)-SUMIF(Summary!$D$317:$D$1208,'Net Summary'!$D43,Summary!L$317:L$1208)</f>
        <v>-52662</v>
      </c>
      <c r="L43" s="24">
        <f>SUMIF(Summary!$D$12:$D$315,'Net Summary'!$D43,Summary!M$12:M$315)-SUMIF(Summary!$D$317:$D$1208,'Net Summary'!$D43,Summary!M$317:M$1208)</f>
        <v>-26568.899999999998</v>
      </c>
      <c r="M43" s="24">
        <f>SUMIF(Summary!$D$12:$D$315,'Net Summary'!$D43,Summary!N$12:N$315)+SUMIF(Summary!$D$317:$D$1208,'Net Summary'!$D43,Summary!N$317:N$1208)</f>
        <v>-56968.9</v>
      </c>
      <c r="N43" s="25">
        <f t="shared" ref="N43" si="28">IFERROR(L43/I43,1)</f>
        <v>-0.87397697368421046</v>
      </c>
      <c r="O43" s="24">
        <f>SUMIF(Summary!$D$12:$D$315,'Net Summary'!$D43,Summary!R$12:R$315)-SUMIF(Summary!$D$317:$D$1208,'Net Summary'!$D43,Summary!R$317:R$1208)</f>
        <v>91424.736665999997</v>
      </c>
      <c r="P43" s="24">
        <f>SUMIF(Summary!$D$12:$D$315,'Net Summary'!$D43,Summary!S$12:S$315)+SUMIF(Summary!$D$317:$D$1208,'Net Summary'!$D43,Summary!S$317:S$1208)</f>
        <v>8362.7366660000007</v>
      </c>
      <c r="Q43" s="23">
        <f>IFERROR((SUMIF(Summary!$D$12:$D$1208,'Net Summary'!D43,Summary!$R$12:$R$1208)+SUMIF(Summary!$D$12:$D$1208,'Net Summary'!D43,Summary!$L$12:$L$1208))/SUMIF(Summary!$D$12:$D$1208,'Net Summary'!D43,Summary!$J$12:$J$1208),1)</f>
        <v>0.97462303791005289</v>
      </c>
    </row>
    <row r="44" spans="1:17" x14ac:dyDescent="0.25">
      <c r="A44" s="4" t="s">
        <v>2</v>
      </c>
      <c r="B44" s="10" t="s">
        <v>2</v>
      </c>
      <c r="C44" s="26"/>
      <c r="D44" s="94" t="s">
        <v>36</v>
      </c>
      <c r="E44" s="93"/>
      <c r="F44" s="93"/>
      <c r="G44" s="93"/>
      <c r="H44" s="24">
        <f>SUMIF(Summary!$D$12:$D$315,'Net Summary'!$D44,Summary!H$12:H$315)-SUMIF(Summary!$D$317:$D$1208,'Net Summary'!$D44,Summary!H$317:H$1208)</f>
        <v>-993522</v>
      </c>
      <c r="I44" s="24">
        <f>SUMIF(Summary!$D$12:$D$315,'Net Summary'!$D44,Summary!J$12:J$315)-SUMIF(Summary!$D$317:$D$1208,'Net Summary'!$D44,Summary!J$317:J$1208)</f>
        <v>-993522</v>
      </c>
      <c r="J44" s="24">
        <f>SUMIF(Summary!$D$12:$D$315,'Net Summary'!$D44,Summary!K$12:K$315)-SUMIF(Summary!$D$317:$D$1208,'Net Summary'!$D44,Summary!K$317:K$1208)</f>
        <v>1089428.75</v>
      </c>
      <c r="K44" s="24">
        <f>SUMIF(Summary!$D$12:$D$315,'Net Summary'!$D44,Summary!L$12:L$315)-SUMIF(Summary!$D$317:$D$1208,'Net Summary'!$D44,Summary!L$317:L$1208)</f>
        <v>-163520.64000000001</v>
      </c>
      <c r="L44" s="24">
        <f>SUMIF(Summary!$D$12:$D$315,'Net Summary'!$D44,Summary!M$12:M$315)-SUMIF(Summary!$D$317:$D$1208,'Net Summary'!$D44,Summary!M$317:M$1208)</f>
        <v>925908.11</v>
      </c>
      <c r="M44" s="24">
        <f>SUMIF(Summary!$D$12:$D$315,'Net Summary'!$D44,Summary!N$12:N$315)+SUMIF(Summary!$D$317:$D$1208,'Net Summary'!$D44,Summary!N$317:N$1208)</f>
        <v>1919430.11</v>
      </c>
      <c r="N44" s="25">
        <f t="shared" si="27"/>
        <v>-0.93194525133816863</v>
      </c>
      <c r="O44" s="24">
        <f>SUMIF(Summary!$D$12:$D$315,'Net Summary'!$D44,Summary!R$12:R$315)-SUMIF(Summary!$D$317:$D$1208,'Net Summary'!$D44,Summary!R$317:R$1208)</f>
        <v>-419355.26332000038</v>
      </c>
      <c r="P44" s="24">
        <f>SUMIF(Summary!$D$12:$D$315,'Net Summary'!$D44,Summary!S$12:S$315)+SUMIF(Summary!$D$317:$D$1208,'Net Summary'!$D44,Summary!S$317:S$1208)</f>
        <v>410646.09668000002</v>
      </c>
      <c r="Q44" s="23">
        <f>IFERROR((SUMIF(Summary!$D$12:$D$1208,'Net Summary'!D44,Summary!$R$12:$R$1208)+SUMIF(Summary!$D$12:$D$1208,'Net Summary'!D44,Summary!$L$12:$L$1208))/SUMIF(Summary!$D$12:$D$1208,'Net Summary'!D44,Summary!$J$12:$J$1208),1)</f>
        <v>1.0409947178725254</v>
      </c>
    </row>
    <row r="45" spans="1:17" x14ac:dyDescent="0.25">
      <c r="A45" s="4" t="s">
        <v>2</v>
      </c>
      <c r="B45" s="10" t="s">
        <v>2</v>
      </c>
      <c r="C45" s="26"/>
      <c r="D45" s="94" t="s">
        <v>37</v>
      </c>
      <c r="E45" s="93"/>
      <c r="F45" s="93"/>
      <c r="G45" s="93"/>
      <c r="H45" s="24">
        <f>SUMIF(Summary!$D$12:$D$315,'Net Summary'!$D45,Summary!H$12:H$315)-SUMIF(Summary!$D$317:$D$1208,'Net Summary'!$D45,Summary!H$317:H$1208)</f>
        <v>81621</v>
      </c>
      <c r="I45" s="24">
        <f>SUMIF(Summary!$D$12:$D$315,'Net Summary'!$D45,Summary!J$12:J$315)-SUMIF(Summary!$D$317:$D$1208,'Net Summary'!$D45,Summary!J$317:J$1208)</f>
        <v>81621</v>
      </c>
      <c r="J45" s="24">
        <f>SUMIF(Summary!$D$12:$D$315,'Net Summary'!$D45,Summary!K$12:K$315)-SUMIF(Summary!$D$317:$D$1208,'Net Summary'!$D45,Summary!K$317:K$1208)</f>
        <v>29849.47</v>
      </c>
      <c r="K45" s="24">
        <f>SUMIF(Summary!$D$12:$D$315,'Net Summary'!$D45,Summary!L$12:L$315)-SUMIF(Summary!$D$317:$D$1208,'Net Summary'!$D45,Summary!L$317:L$1208)</f>
        <v>0</v>
      </c>
      <c r="L45" s="24">
        <f>SUMIF(Summary!$D$12:$D$315,'Net Summary'!$D45,Summary!M$12:M$315)-SUMIF(Summary!$D$317:$D$1208,'Net Summary'!$D45,Summary!M$317:M$1208)</f>
        <v>29849.47</v>
      </c>
      <c r="M45" s="24">
        <f>SUMIF(Summary!$D$12:$D$315,'Net Summary'!$D45,Summary!N$12:N$315)+SUMIF(Summary!$D$317:$D$1208,'Net Summary'!$D45,Summary!N$317:N$1208)</f>
        <v>-51771.53</v>
      </c>
      <c r="N45" s="25">
        <f t="shared" si="27"/>
        <v>0.3657082123473126</v>
      </c>
      <c r="O45" s="24">
        <f>SUMIF(Summary!$D$12:$D$315,'Net Summary'!$D45,Summary!R$12:R$315)-SUMIF(Summary!$D$317:$D$1208,'Net Summary'!$D45,Summary!R$317:R$1208)</f>
        <v>111629.32666699999</v>
      </c>
      <c r="P45" s="24">
        <f>SUMIF(Summary!$D$12:$D$315,'Net Summary'!$D45,Summary!S$12:S$315)+SUMIF(Summary!$D$317:$D$1208,'Net Summary'!$D45,Summary!S$317:S$1208)</f>
        <v>30008.326667000001</v>
      </c>
      <c r="Q45" s="23">
        <f>IFERROR((SUMIF(Summary!$D$12:$D$1208,'Net Summary'!D45,Summary!$R$12:$R$1208)+SUMIF(Summary!$D$12:$D$1208,'Net Summary'!D45,Summary!$L$12:$L$1208))/SUMIF(Summary!$D$12:$D$1208,'Net Summary'!D45,Summary!$J$12:$J$1208),1)</f>
        <v>0.89189868432390373</v>
      </c>
    </row>
    <row r="46" spans="1:17" x14ac:dyDescent="0.25">
      <c r="A46" s="4"/>
      <c r="B46" s="10"/>
      <c r="C46" s="26"/>
      <c r="D46" s="90" t="s">
        <v>38</v>
      </c>
      <c r="E46" s="91"/>
      <c r="F46" s="91"/>
      <c r="G46" s="91"/>
      <c r="H46" s="24">
        <f>SUMIF(Summary!$D$12:$D$315,'Net Summary'!$D46,Summary!H$12:H$315)-SUMIF(Summary!$D$317:$D$1208,'Net Summary'!$D46,Summary!H$317:H$1208)</f>
        <v>0</v>
      </c>
      <c r="I46" s="24">
        <f>SUMIF(Summary!$D$12:$D$315,'Net Summary'!$D46,Summary!J$12:J$315)-SUMIF(Summary!$D$317:$D$1208,'Net Summary'!$D46,Summary!J$317:J$1208)</f>
        <v>0</v>
      </c>
      <c r="J46" s="24">
        <f>SUMIF(Summary!$D$12:$D$315,'Net Summary'!$D46,Summary!K$12:K$315)-SUMIF(Summary!$D$317:$D$1208,'Net Summary'!$D46,Summary!K$317:K$1208)</f>
        <v>1643.19</v>
      </c>
      <c r="K46" s="24">
        <f>SUMIF(Summary!$D$12:$D$315,'Net Summary'!$D46,Summary!L$12:L$315)-SUMIF(Summary!$D$317:$D$1208,'Net Summary'!$D46,Summary!L$317:L$1208)</f>
        <v>0</v>
      </c>
      <c r="L46" s="24">
        <f>SUMIF(Summary!$D$12:$D$315,'Net Summary'!$D46,Summary!M$12:M$315)-SUMIF(Summary!$D$317:$D$1208,'Net Summary'!$D46,Summary!M$317:M$1208)</f>
        <v>1643.19</v>
      </c>
      <c r="M46" s="24">
        <f>SUMIF(Summary!$D$12:$D$315,'Net Summary'!$D46,Summary!N$12:N$315)+SUMIF(Summary!$D$317:$D$1208,'Net Summary'!$D46,Summary!N$317:N$1208)</f>
        <v>1643.19</v>
      </c>
      <c r="N46" s="25">
        <f t="shared" si="27"/>
        <v>1</v>
      </c>
      <c r="O46" s="24">
        <f>SUMIF(Summary!$D$12:$D$315,'Net Summary'!$D46,Summary!R$12:R$315)-SUMIF(Summary!$D$317:$D$1208,'Net Summary'!$D46,Summary!R$317:R$1208)</f>
        <v>3395.5933329999998</v>
      </c>
      <c r="P46" s="24">
        <f>SUMIF(Summary!$D$12:$D$315,'Net Summary'!$D46,Summary!S$12:S$315)+SUMIF(Summary!$D$317:$D$1208,'Net Summary'!$D46,Summary!S$317:S$1208)</f>
        <v>3395.5933329999998</v>
      </c>
      <c r="Q46" s="23">
        <f>IFERROR((SUMIF(Summary!$D$12:$D$1208,'Net Summary'!D46,Summary!$R$12:$R$1208)+SUMIF(Summary!$D$12:$D$1208,'Net Summary'!D46,Summary!$L$12:$L$1208))/SUMIF(Summary!$D$12:$D$1208,'Net Summary'!D46,Summary!$J$12:$J$1208),1)</f>
        <v>1</v>
      </c>
    </row>
    <row r="47" spans="1:17" x14ac:dyDescent="0.25">
      <c r="A47" s="4"/>
      <c r="B47" s="10"/>
      <c r="C47" s="26"/>
      <c r="D47" s="90" t="s">
        <v>39</v>
      </c>
      <c r="E47" s="91"/>
      <c r="F47" s="91"/>
      <c r="G47" s="91"/>
      <c r="H47" s="24">
        <f>SUMIF(Summary!$D$12:$D$315,'Net Summary'!$D47,Summary!H$12:H$315)-SUMIF(Summary!$D$317:$D$1208,'Net Summary'!$D47,Summary!H$317:H$1208)</f>
        <v>0</v>
      </c>
      <c r="I47" s="24">
        <f>SUMIF(Summary!$D$12:$D$315,'Net Summary'!$D47,Summary!J$12:J$315)-SUMIF(Summary!$D$317:$D$1208,'Net Summary'!$D47,Summary!J$317:J$1208)</f>
        <v>0</v>
      </c>
      <c r="J47" s="24">
        <f>SUMIF(Summary!$D$12:$D$315,'Net Summary'!$D47,Summary!K$12:K$315)-SUMIF(Summary!$D$317:$D$1208,'Net Summary'!$D47,Summary!K$317:K$1208)</f>
        <v>0</v>
      </c>
      <c r="K47" s="24">
        <f>SUMIF(Summary!$D$12:$D$315,'Net Summary'!$D47,Summary!L$12:L$315)-SUMIF(Summary!$D$317:$D$1208,'Net Summary'!$D47,Summary!L$317:L$1208)</f>
        <v>0</v>
      </c>
      <c r="L47" s="24">
        <f>SUMIF(Summary!$D$12:$D$315,'Net Summary'!$D47,Summary!M$12:M$315)-SUMIF(Summary!$D$317:$D$1208,'Net Summary'!$D47,Summary!M$317:M$1208)</f>
        <v>0</v>
      </c>
      <c r="M47" s="24">
        <f>SUMIF(Summary!$D$12:$D$315,'Net Summary'!$D47,Summary!N$12:N$315)+SUMIF(Summary!$D$317:$D$1208,'Net Summary'!$D47,Summary!N$317:N$1208)</f>
        <v>0</v>
      </c>
      <c r="N47" s="25">
        <f t="shared" si="27"/>
        <v>1</v>
      </c>
      <c r="O47" s="24">
        <f>SUMIF(Summary!$D$12:$D$315,'Net Summary'!$D47,Summary!R$12:R$315)-SUMIF(Summary!$D$317:$D$1208,'Net Summary'!$D47,Summary!R$317:R$1208)</f>
        <v>0</v>
      </c>
      <c r="P47" s="24">
        <f>SUMIF(Summary!$D$12:$D$315,'Net Summary'!$D47,Summary!S$12:S$315)+SUMIF(Summary!$D$317:$D$1208,'Net Summary'!$D47,Summary!S$317:S$1208)</f>
        <v>0</v>
      </c>
      <c r="Q47" s="23">
        <f>IFERROR((SUMIF(Summary!$D$12:$D$1208,'Net Summary'!D47,Summary!$R$12:$R$1208)+SUMIF(Summary!$D$12:$D$1208,'Net Summary'!D47,Summary!$L$12:$L$1208))/SUMIF(Summary!$D$12:$D$1208,'Net Summary'!D47,Summary!$J$12:$J$1208),1)</f>
        <v>1</v>
      </c>
    </row>
    <row r="48" spans="1:17" x14ac:dyDescent="0.25">
      <c r="A48" s="5" t="s">
        <v>2</v>
      </c>
      <c r="B48" s="11" t="s">
        <v>2</v>
      </c>
      <c r="C48" s="92" t="s">
        <v>66</v>
      </c>
      <c r="D48" s="93"/>
      <c r="E48" s="93"/>
      <c r="F48" s="93"/>
      <c r="G48" s="93"/>
      <c r="H48" s="28">
        <f t="shared" ref="H48:M48" si="29">SUM(H49:H50)</f>
        <v>0</v>
      </c>
      <c r="I48" s="28">
        <f t="shared" si="29"/>
        <v>0</v>
      </c>
      <c r="J48" s="28">
        <f t="shared" si="29"/>
        <v>312054.69999999995</v>
      </c>
      <c r="K48" s="28">
        <f t="shared" si="29"/>
        <v>-33550.270000000004</v>
      </c>
      <c r="L48" s="28">
        <f t="shared" si="29"/>
        <v>278504.42999999993</v>
      </c>
      <c r="M48" s="28">
        <f t="shared" si="29"/>
        <v>278504.43000000005</v>
      </c>
      <c r="N48" s="29">
        <f>IFERROR(L48/I48,1)</f>
        <v>1</v>
      </c>
      <c r="O48" s="28">
        <f>SUM(O49:O50)</f>
        <v>172310.89333400002</v>
      </c>
      <c r="P48" s="28">
        <f>SUM(P49:P50)</f>
        <v>138760.62333399997</v>
      </c>
      <c r="Q48" s="27">
        <f>IFERROR((SUMIF(Summary!$C$12:$C$1162,'Net Summary'!C48,Summary!$R$12:$R$1162)+SUMIF(Summary!$C$12:$C$1162,'Net Summary'!C48,Summary!$L$12:$L$1162))/SUMIF(Summary!$C$12:$C$1162,'Net Summary'!C48,Summary!$J$12:$J$1162),1)</f>
        <v>0.81985168975187617</v>
      </c>
    </row>
    <row r="49" spans="1:17" x14ac:dyDescent="0.25">
      <c r="A49" s="4" t="s">
        <v>2</v>
      </c>
      <c r="B49" s="10" t="s">
        <v>2</v>
      </c>
      <c r="C49" s="26"/>
      <c r="D49" s="94" t="s">
        <v>67</v>
      </c>
      <c r="E49" s="93"/>
      <c r="F49" s="93"/>
      <c r="G49" s="93"/>
      <c r="H49" s="24">
        <f>SUMIF(Summary!$D$12:$D$315,'Net Summary'!$D49,Summary!H$12:H$315)-SUMIF(Summary!$D$317:$D$1208,'Net Summary'!$D49,Summary!H$317:H$1208)</f>
        <v>0</v>
      </c>
      <c r="I49" s="24">
        <f>SUMIF(Summary!$D$12:$D$315,'Net Summary'!$D49,Summary!J$12:J$315)-SUMIF(Summary!$D$317:$D$1208,'Net Summary'!$D49,Summary!J$317:J$1208)</f>
        <v>0</v>
      </c>
      <c r="J49" s="24">
        <f>SUMIF(Summary!$D$12:$D$315,'Net Summary'!$D49,Summary!K$12:K$315)-SUMIF(Summary!$D$317:$D$1208,'Net Summary'!$D49,Summary!K$317:K$1208)</f>
        <v>-58973.91</v>
      </c>
      <c r="K49" s="24">
        <f>SUMIF(Summary!$D$12:$D$315,'Net Summary'!$D49,Summary!L$12:L$315)-SUMIF(Summary!$D$317:$D$1208,'Net Summary'!$D49,Summary!L$317:L$1208)</f>
        <v>-29400</v>
      </c>
      <c r="L49" s="24">
        <f>SUMIF(Summary!$D$12:$D$315,'Net Summary'!$D49,Summary!M$12:M$315)-SUMIF(Summary!$D$317:$D$1208,'Net Summary'!$D49,Summary!M$317:M$1208)</f>
        <v>-88373.91</v>
      </c>
      <c r="M49" s="24">
        <f>SUMIF(Summary!$D$12:$D$315,'Net Summary'!$D49,Summary!N$12:N$315)+SUMIF(Summary!$D$317:$D$1208,'Net Summary'!$D49,Summary!N$317:N$1208)</f>
        <v>-88373.91</v>
      </c>
      <c r="N49" s="25">
        <f t="shared" ref="N49:N50" si="30">IFERROR(L49/I49,1)</f>
        <v>1</v>
      </c>
      <c r="O49" s="24">
        <f>SUMIF(Summary!$D$12:$D$315,'Net Summary'!$D49,Summary!R$12:R$315)-SUMIF(Summary!$D$317:$D$1208,'Net Summary'!$D49,Summary!R$317:R$1208)</f>
        <v>56274.766667000004</v>
      </c>
      <c r="P49" s="24">
        <f>SUMIF(Summary!$D$12:$D$315,'Net Summary'!$D49,Summary!S$12:S$315)+SUMIF(Summary!$D$317:$D$1208,'Net Summary'!$D49,Summary!S$317:S$1208)</f>
        <v>26874.766667</v>
      </c>
      <c r="Q49" s="23">
        <f>IFERROR((SUMIF(Summary!$D$12:$D$1208,'Net Summary'!D49,Summary!$R$12:$R$1208)+SUMIF(Summary!$D$12:$D$1208,'Net Summary'!D49,Summary!$L$12:$L$1208))/SUMIF(Summary!$D$12:$D$1208,'Net Summary'!D49,Summary!$J$12:$J$1208),1)</f>
        <v>1.0591586470828371</v>
      </c>
    </row>
    <row r="50" spans="1:17" x14ac:dyDescent="0.25">
      <c r="A50" s="4" t="s">
        <v>2</v>
      </c>
      <c r="B50" s="10" t="s">
        <v>2</v>
      </c>
      <c r="C50" s="26"/>
      <c r="D50" s="94" t="s">
        <v>68</v>
      </c>
      <c r="E50" s="93"/>
      <c r="F50" s="93"/>
      <c r="G50" s="93"/>
      <c r="H50" s="24">
        <f>SUMIF(Summary!$D$12:$D$315,'Net Summary'!$D50,Summary!H$12:H$315)-SUMIF(Summary!$D$317:$D$1208,'Net Summary'!$D50,Summary!H$317:H$1208)</f>
        <v>0</v>
      </c>
      <c r="I50" s="24">
        <f>SUMIF(Summary!$D$12:$D$315,'Net Summary'!$D50,Summary!J$12:J$315)-SUMIF(Summary!$D$317:$D$1208,'Net Summary'!$D50,Summary!J$317:J$1208)</f>
        <v>0</v>
      </c>
      <c r="J50" s="24">
        <f>SUMIF(Summary!$D$12:$D$315,'Net Summary'!$D50,Summary!K$12:K$315)-SUMIF(Summary!$D$317:$D$1208,'Net Summary'!$D50,Summary!K$317:K$1208)</f>
        <v>371028.61</v>
      </c>
      <c r="K50" s="24">
        <f>SUMIF(Summary!$D$12:$D$315,'Net Summary'!$D50,Summary!L$12:L$315)-SUMIF(Summary!$D$317:$D$1208,'Net Summary'!$D50,Summary!L$317:L$1208)</f>
        <v>-4150.2700000000004</v>
      </c>
      <c r="L50" s="24">
        <f>SUMIF(Summary!$D$12:$D$315,'Net Summary'!$D50,Summary!M$12:M$315)-SUMIF(Summary!$D$317:$D$1208,'Net Summary'!$D50,Summary!M$317:M$1208)</f>
        <v>366878.33999999997</v>
      </c>
      <c r="M50" s="24">
        <f>SUMIF(Summary!$D$12:$D$315,'Net Summary'!$D50,Summary!N$12:N$315)+SUMIF(Summary!$D$317:$D$1208,'Net Summary'!$D50,Summary!N$317:N$1208)</f>
        <v>366878.34</v>
      </c>
      <c r="N50" s="25">
        <f t="shared" si="30"/>
        <v>1</v>
      </c>
      <c r="O50" s="24">
        <f>SUMIF(Summary!$D$12:$D$315,'Net Summary'!$D50,Summary!R$12:R$315)-SUMIF(Summary!$D$317:$D$1208,'Net Summary'!$D50,Summary!R$317:R$1208)</f>
        <v>116036.126667</v>
      </c>
      <c r="P50" s="24">
        <f>SUMIF(Summary!$D$12:$D$315,'Net Summary'!$D50,Summary!S$12:S$315)+SUMIF(Summary!$D$317:$D$1208,'Net Summary'!$D50,Summary!S$317:S$1208)</f>
        <v>111885.85666699999</v>
      </c>
      <c r="Q50" s="23">
        <f>IFERROR((SUMIF(Summary!$D$12:$D$1208,'Net Summary'!D50,Summary!$R$12:$R$1208)+SUMIF(Summary!$D$12:$D$1208,'Net Summary'!D50,Summary!$L$12:$L$1208))/SUMIF(Summary!$D$12:$D$1208,'Net Summary'!D50,Summary!$J$12:$J$1208),1)</f>
        <v>0.7298004489158928</v>
      </c>
    </row>
    <row r="51" spans="1:17" x14ac:dyDescent="0.25">
      <c r="A51" s="5" t="s">
        <v>2</v>
      </c>
      <c r="B51" s="11" t="s">
        <v>2</v>
      </c>
      <c r="C51" s="92" t="s">
        <v>62</v>
      </c>
      <c r="D51" s="93"/>
      <c r="E51" s="93"/>
      <c r="F51" s="93"/>
      <c r="G51" s="93"/>
      <c r="H51" s="28">
        <f t="shared" ref="H51:M51" si="31">SUM(H52:H54)</f>
        <v>28991</v>
      </c>
      <c r="I51" s="28">
        <f t="shared" si="31"/>
        <v>28991</v>
      </c>
      <c r="J51" s="28">
        <f t="shared" si="31"/>
        <v>140926.41999999998</v>
      </c>
      <c r="K51" s="28">
        <f t="shared" si="31"/>
        <v>-17736.03</v>
      </c>
      <c r="L51" s="28">
        <f t="shared" si="31"/>
        <v>123190.38999999998</v>
      </c>
      <c r="M51" s="28">
        <f t="shared" si="31"/>
        <v>94199.39</v>
      </c>
      <c r="N51" s="29">
        <f>IFERROR(L51/I51,1)</f>
        <v>4.2492632196198814</v>
      </c>
      <c r="O51" s="28">
        <f>SUM(O52:O54)</f>
        <v>101642.950002</v>
      </c>
      <c r="P51" s="28">
        <f>SUM(P52:P54)</f>
        <v>54915.920001999999</v>
      </c>
      <c r="Q51" s="27">
        <f>IFERROR((SUMIF(Summary!$C$12:$C$1162,'Net Summary'!C51,Summary!$R$12:$R$1162)+SUMIF(Summary!$C$12:$C$1162,'Net Summary'!C51,Summary!$L$12:$L$1162))/SUMIF(Summary!$C$12:$C$1162,'Net Summary'!C51,Summary!$J$12:$J$1162),1)</f>
        <v>1.0310765995030291</v>
      </c>
    </row>
    <row r="52" spans="1:17" x14ac:dyDescent="0.25">
      <c r="A52" s="4" t="s">
        <v>2</v>
      </c>
      <c r="B52" s="10" t="s">
        <v>2</v>
      </c>
      <c r="C52" s="26"/>
      <c r="D52" s="94" t="s">
        <v>63</v>
      </c>
      <c r="E52" s="93"/>
      <c r="F52" s="93"/>
      <c r="G52" s="93"/>
      <c r="H52" s="24">
        <f>SUMIF(Summary!$D$12:$D$315,'Net Summary'!$D52,Summary!H$12:H$315)-SUMIF(Summary!$D$317:$D$1208,'Net Summary'!$D52,Summary!H$317:H$1208)</f>
        <v>28991</v>
      </c>
      <c r="I52" s="24">
        <f>SUMIF(Summary!$D$12:$D$315,'Net Summary'!$D52,Summary!J$12:J$315)-SUMIF(Summary!$D$317:$D$1208,'Net Summary'!$D52,Summary!J$317:J$1208)</f>
        <v>28991</v>
      </c>
      <c r="J52" s="24">
        <f>SUMIF(Summary!$D$12:$D$315,'Net Summary'!$D52,Summary!K$12:K$315)-SUMIF(Summary!$D$317:$D$1208,'Net Summary'!$D52,Summary!K$317:K$1208)</f>
        <v>123239.87</v>
      </c>
      <c r="K52" s="24">
        <f>SUMIF(Summary!$D$12:$D$315,'Net Summary'!$D52,Summary!L$12:L$315)-SUMIF(Summary!$D$317:$D$1208,'Net Summary'!$D52,Summary!L$317:L$1208)</f>
        <v>-16962</v>
      </c>
      <c r="L52" s="24">
        <f>SUMIF(Summary!$D$12:$D$315,'Net Summary'!$D52,Summary!M$12:M$315)-SUMIF(Summary!$D$317:$D$1208,'Net Summary'!$D52,Summary!M$317:M$1208)</f>
        <v>106277.87</v>
      </c>
      <c r="M52" s="24">
        <f>SUMIF(Summary!$D$12:$D$315,'Net Summary'!$D52,Summary!N$12:N$315)+SUMIF(Summary!$D$317:$D$1208,'Net Summary'!$D52,Summary!N$317:N$1208)</f>
        <v>77286.87</v>
      </c>
      <c r="N52" s="25">
        <f t="shared" ref="N52:N54" si="32">IFERROR(L52/I52,1)</f>
        <v>3.6658918284984994</v>
      </c>
      <c r="O52" s="24">
        <f>SUMIF(Summary!$D$12:$D$315,'Net Summary'!$D52,Summary!R$12:R$315)-SUMIF(Summary!$D$317:$D$1208,'Net Summary'!$D52,Summary!R$317:R$1208)</f>
        <v>57952.859999999986</v>
      </c>
      <c r="P52" s="24">
        <f>SUMIF(Summary!$D$12:$D$315,'Net Summary'!$D52,Summary!S$12:S$315)+SUMIF(Summary!$D$317:$D$1208,'Net Summary'!$D52,Summary!S$317:S$1208)</f>
        <v>11999.859999999999</v>
      </c>
      <c r="Q52" s="23">
        <f>IFERROR((SUMIF(Summary!$D$12:$D$1208,'Net Summary'!D52,Summary!$R$12:$R$1208)+SUMIF(Summary!$D$12:$D$1208,'Net Summary'!D52,Summary!$L$12:$L$1208))/SUMIF(Summary!$D$12:$D$1208,'Net Summary'!D52,Summary!$J$12:$J$1208),1)</f>
        <v>1.008288753862614</v>
      </c>
    </row>
    <row r="53" spans="1:17" x14ac:dyDescent="0.25">
      <c r="A53" s="4" t="s">
        <v>2</v>
      </c>
      <c r="B53" s="10" t="s">
        <v>2</v>
      </c>
      <c r="C53" s="26"/>
      <c r="D53" s="94" t="s">
        <v>64</v>
      </c>
      <c r="E53" s="93"/>
      <c r="F53" s="93"/>
      <c r="G53" s="93"/>
      <c r="H53" s="24">
        <f>SUMIF(Summary!$D$12:$D$315,'Net Summary'!$D53,Summary!H$12:H$315)-SUMIF(Summary!$D$317:$D$1208,'Net Summary'!$D53,Summary!H$317:H$1208)</f>
        <v>0</v>
      </c>
      <c r="I53" s="24">
        <f>SUMIF(Summary!$D$12:$D$315,'Net Summary'!$D53,Summary!J$12:J$315)-SUMIF(Summary!$D$317:$D$1208,'Net Summary'!$D53,Summary!J$317:J$1208)</f>
        <v>0</v>
      </c>
      <c r="J53" s="24">
        <f>SUMIF(Summary!$D$12:$D$315,'Net Summary'!$D53,Summary!K$12:K$315)-SUMIF(Summary!$D$317:$D$1208,'Net Summary'!$D53,Summary!K$317:K$1208)</f>
        <v>-14975.07</v>
      </c>
      <c r="K53" s="24">
        <f>SUMIF(Summary!$D$12:$D$315,'Net Summary'!$D53,Summary!L$12:L$315)-SUMIF(Summary!$D$317:$D$1208,'Net Summary'!$D53,Summary!L$317:L$1208)</f>
        <v>0</v>
      </c>
      <c r="L53" s="24">
        <f>SUMIF(Summary!$D$12:$D$315,'Net Summary'!$D53,Summary!M$12:M$315)-SUMIF(Summary!$D$317:$D$1208,'Net Summary'!$D53,Summary!M$317:M$1208)</f>
        <v>-14975.07</v>
      </c>
      <c r="M53" s="24">
        <f>SUMIF(Summary!$D$12:$D$315,'Net Summary'!$D53,Summary!N$12:N$315)+SUMIF(Summary!$D$317:$D$1208,'Net Summary'!$D53,Summary!N$317:N$1208)</f>
        <v>-14975.069999999992</v>
      </c>
      <c r="N53" s="25">
        <f t="shared" si="32"/>
        <v>1</v>
      </c>
      <c r="O53" s="24">
        <f>SUMIF(Summary!$D$12:$D$315,'Net Summary'!$D53,Summary!R$12:R$315)-SUMIF(Summary!$D$317:$D$1208,'Net Summary'!$D53,Summary!R$317:R$1208)</f>
        <v>-0.14666600001510233</v>
      </c>
      <c r="P53" s="24">
        <f>SUMIF(Summary!$D$12:$D$315,'Net Summary'!$D53,Summary!S$12:S$315)+SUMIF(Summary!$D$317:$D$1208,'Net Summary'!$D53,Summary!S$317:S$1208)</f>
        <v>-0.14666599999999999</v>
      </c>
      <c r="Q53" s="23">
        <f>IFERROR((SUMIF(Summary!$D$12:$D$1208,'Net Summary'!D53,Summary!$R$12:$R$1208)+SUMIF(Summary!$D$12:$D$1208,'Net Summary'!D53,Summary!$L$12:$L$1208))/SUMIF(Summary!$D$12:$D$1208,'Net Summary'!D53,Summary!$J$12:$J$1208),1)</f>
        <v>1</v>
      </c>
    </row>
    <row r="54" spans="1:17" x14ac:dyDescent="0.25">
      <c r="A54" s="4" t="s">
        <v>2</v>
      </c>
      <c r="B54" s="10" t="s">
        <v>2</v>
      </c>
      <c r="C54" s="26"/>
      <c r="D54" s="94" t="s">
        <v>65</v>
      </c>
      <c r="E54" s="93"/>
      <c r="F54" s="93"/>
      <c r="G54" s="93"/>
      <c r="H54" s="24">
        <f>SUMIF(Summary!$D$12:$D$315,'Net Summary'!$D54,Summary!H$12:H$315)-SUMIF(Summary!$D$317:$D$1208,'Net Summary'!$D54,Summary!H$317:H$1208)</f>
        <v>0</v>
      </c>
      <c r="I54" s="24">
        <f>SUMIF(Summary!$D$12:$D$315,'Net Summary'!$D54,Summary!J$12:J$315)-SUMIF(Summary!$D$317:$D$1208,'Net Summary'!$D54,Summary!J$317:J$1208)</f>
        <v>0</v>
      </c>
      <c r="J54" s="24">
        <f>SUMIF(Summary!$D$12:$D$315,'Net Summary'!$D54,Summary!K$12:K$315)-SUMIF(Summary!$D$317:$D$1208,'Net Summary'!$D54,Summary!K$317:K$1208)</f>
        <v>32661.620000000003</v>
      </c>
      <c r="K54" s="24">
        <f>SUMIF(Summary!$D$12:$D$315,'Net Summary'!$D54,Summary!L$12:L$315)-SUMIF(Summary!$D$317:$D$1208,'Net Summary'!$D54,Summary!L$317:L$1208)</f>
        <v>-774.03</v>
      </c>
      <c r="L54" s="24">
        <f>SUMIF(Summary!$D$12:$D$315,'Net Summary'!$D54,Summary!M$12:M$315)-SUMIF(Summary!$D$317:$D$1208,'Net Summary'!$D54,Summary!M$317:M$1208)</f>
        <v>31887.589999999997</v>
      </c>
      <c r="M54" s="24">
        <f>SUMIF(Summary!$D$12:$D$315,'Net Summary'!$D54,Summary!N$12:N$315)+SUMIF(Summary!$D$317:$D$1208,'Net Summary'!$D54,Summary!N$317:N$1208)</f>
        <v>31887.589999999997</v>
      </c>
      <c r="N54" s="25">
        <f t="shared" si="32"/>
        <v>1</v>
      </c>
      <c r="O54" s="24">
        <f>SUMIF(Summary!$D$12:$D$315,'Net Summary'!$D54,Summary!R$12:R$315)-SUMIF(Summary!$D$317:$D$1208,'Net Summary'!$D54,Summary!R$317:R$1208)</f>
        <v>43690.236668000027</v>
      </c>
      <c r="P54" s="24">
        <f>SUMIF(Summary!$D$12:$D$315,'Net Summary'!$D54,Summary!S$12:S$315)+SUMIF(Summary!$D$317:$D$1208,'Net Summary'!$D54,Summary!S$317:S$1208)</f>
        <v>42916.206667999999</v>
      </c>
      <c r="Q54" s="23">
        <f>IFERROR((SUMIF(Summary!$D$12:$D$1208,'Net Summary'!D54,Summary!$R$12:$R$1208)+SUMIF(Summary!$D$12:$D$1208,'Net Summary'!D54,Summary!$L$12:$L$1208))/SUMIF(Summary!$D$12:$D$1208,'Net Summary'!D54,Summary!$J$12:$J$1208),1)</f>
        <v>1.1342998675968223</v>
      </c>
    </row>
    <row r="55" spans="1:17" x14ac:dyDescent="0.25">
      <c r="A55" s="5" t="s">
        <v>2</v>
      </c>
      <c r="B55" s="11" t="s">
        <v>2</v>
      </c>
      <c r="C55" s="92" t="s">
        <v>69</v>
      </c>
      <c r="D55" s="93"/>
      <c r="E55" s="93"/>
      <c r="F55" s="93"/>
      <c r="G55" s="93"/>
      <c r="H55" s="28">
        <f t="shared" ref="H55:M55" si="33">SUM(H56:H61)</f>
        <v>0</v>
      </c>
      <c r="I55" s="28">
        <f t="shared" si="33"/>
        <v>-416503</v>
      </c>
      <c r="J55" s="28">
        <f t="shared" si="33"/>
        <v>-116461.56999999999</v>
      </c>
      <c r="K55" s="28">
        <f t="shared" si="33"/>
        <v>-7041.85</v>
      </c>
      <c r="L55" s="28">
        <f t="shared" si="33"/>
        <v>-123503.42</v>
      </c>
      <c r="M55" s="28">
        <f t="shared" si="33"/>
        <v>292999.58</v>
      </c>
      <c r="N55" s="29">
        <f>IFERROR(L55/I55,1)</f>
        <v>0.29652468289544132</v>
      </c>
      <c r="O55" s="28">
        <f>SUM(O56:O61)</f>
        <v>135931.76333599997</v>
      </c>
      <c r="P55" s="28">
        <f>SUM(P56:P61)</f>
        <v>545392.91333600006</v>
      </c>
      <c r="Q55" s="27">
        <f>IFERROR((SUMIF(Summary!$C$12:$C$1162,'Net Summary'!C55,Summary!$R$12:$R$1162)+SUMIF(Summary!$C$12:$C$1162,'Net Summary'!C55,Summary!$L$12:$L$1162))/SUMIF(Summary!$C$12:$C$1162,'Net Summary'!C55,Summary!$J$12:$J$1162),1)</f>
        <v>1</v>
      </c>
    </row>
    <row r="56" spans="1:17" x14ac:dyDescent="0.25">
      <c r="A56" s="5"/>
      <c r="B56" s="11"/>
      <c r="C56" s="26"/>
      <c r="D56" s="90" t="s">
        <v>70</v>
      </c>
      <c r="E56" s="91"/>
      <c r="F56" s="91"/>
      <c r="G56" s="91"/>
      <c r="H56" s="24">
        <f>SUMIF(Summary!$D$12:$D$315,'Net Summary'!$D56,Summary!H$12:H$315)-SUMIF(Summary!$D$317:$D$1208,'Net Summary'!$D56,Summary!H$317:H$1208)</f>
        <v>790000</v>
      </c>
      <c r="I56" s="24">
        <f>SUMIF(Summary!$D$12:$D$315,'Net Summary'!$D56,Summary!J$12:J$315)-SUMIF(Summary!$D$317:$D$1208,'Net Summary'!$D56,Summary!J$317:J$1208)</f>
        <v>790000</v>
      </c>
      <c r="J56" s="24">
        <f>SUMIF(Summary!$D$12:$D$315,'Net Summary'!$D56,Summary!K$12:K$315)-SUMIF(Summary!$D$317:$D$1208,'Net Summary'!$D56,Summary!K$317:K$1208)</f>
        <v>0</v>
      </c>
      <c r="K56" s="24">
        <f>SUMIF(Summary!$D$12:$D$315,'Net Summary'!$D56,Summary!L$12:L$315)-SUMIF(Summary!$D$317:$D$1208,'Net Summary'!$D56,Summary!L$317:L$1208)</f>
        <v>0</v>
      </c>
      <c r="L56" s="24">
        <f>SUMIF(Summary!$D$12:$D$315,'Net Summary'!$D56,Summary!M$12:M$315)-SUMIF(Summary!$D$317:$D$1208,'Net Summary'!$D56,Summary!M$317:M$1208)</f>
        <v>0</v>
      </c>
      <c r="M56" s="24">
        <f>SUMIF(Summary!$D$12:$D$315,'Net Summary'!$D56,Summary!N$12:N$315)+SUMIF(Summary!$D$317:$D$1208,'Net Summary'!$D56,Summary!N$317:N$1208)</f>
        <v>-790000</v>
      </c>
      <c r="N56" s="25">
        <f t="shared" ref="N56:N61" si="34">IFERROR(L56/I56,1)</f>
        <v>0</v>
      </c>
      <c r="O56" s="24">
        <v>790000</v>
      </c>
      <c r="P56" s="24">
        <v>0</v>
      </c>
      <c r="Q56" s="23">
        <f>IFERROR((SUMIF(Summary!$D$12:$D$1208,'Net Summary'!D56,Summary!$R$12:$R$1208)+SUMIF(Summary!$D$12:$D$1208,'Net Summary'!D56,Summary!$L$12:$L$1208))/SUMIF(Summary!$D$12:$D$1208,'Net Summary'!D56,Summary!$J$12:$J$1208),1)</f>
        <v>1</v>
      </c>
    </row>
    <row r="57" spans="1:17" x14ac:dyDescent="0.25">
      <c r="A57" s="4" t="s">
        <v>2</v>
      </c>
      <c r="B57" s="10" t="s">
        <v>2</v>
      </c>
      <c r="C57" s="26"/>
      <c r="D57" s="94" t="s">
        <v>77</v>
      </c>
      <c r="E57" s="93"/>
      <c r="F57" s="93"/>
      <c r="G57" s="93"/>
      <c r="H57" s="24">
        <f>SUMIF(Summary!$D$12:$D$315,'Net Summary'!$D57,Summary!H$12:H$315)-SUMIF(Summary!$D$317:$D$1208,'Net Summary'!$D57,Summary!H$317:H$1208)</f>
        <v>-30000</v>
      </c>
      <c r="I57" s="24">
        <f>SUMIF(Summary!$D$12:$D$315,'Net Summary'!$D57,Summary!J$12:J$315)-SUMIF(Summary!$D$317:$D$1208,'Net Summary'!$D57,Summary!J$317:J$1208)</f>
        <v>-30000</v>
      </c>
      <c r="J57" s="24">
        <f>SUMIF(Summary!$D$12:$D$315,'Net Summary'!$D57,Summary!K$12:K$315)-SUMIF(Summary!$D$317:$D$1208,'Net Summary'!$D57,Summary!K$317:K$1208)</f>
        <v>-14000</v>
      </c>
      <c r="K57" s="24">
        <f>SUMIF(Summary!$D$12:$D$315,'Net Summary'!$D57,Summary!L$12:L$315)-SUMIF(Summary!$D$317:$D$1208,'Net Summary'!$D57,Summary!L$317:L$1208)</f>
        <v>0</v>
      </c>
      <c r="L57" s="24">
        <f>SUMIF(Summary!$D$12:$D$315,'Net Summary'!$D57,Summary!M$12:M$315)-SUMIF(Summary!$D$317:$D$1208,'Net Summary'!$D57,Summary!M$317:M$1208)</f>
        <v>-14000</v>
      </c>
      <c r="M57" s="24">
        <f>SUMIF(Summary!$D$12:$D$315,'Net Summary'!$D57,Summary!N$12:N$315)+SUMIF(Summary!$D$317:$D$1208,'Net Summary'!$D57,Summary!N$317:N$1208)</f>
        <v>16000</v>
      </c>
      <c r="N57" s="25">
        <f t="shared" si="34"/>
        <v>0.46666666666666667</v>
      </c>
      <c r="O57" s="24">
        <f>SUMIF(Summary!$D$12:$D$315,'Net Summary'!$D57,Summary!R$12:R$315)-SUMIF(Summary!$D$317:$D$1208,'Net Summary'!$D57,Summary!R$317:R$1208)</f>
        <v>-25500</v>
      </c>
      <c r="P57" s="24">
        <f>SUMIF(Summary!$D$12:$D$315,'Net Summary'!$D57,Summary!S$12:S$315)+SUMIF(Summary!$D$317:$D$1208,'Net Summary'!$D57,Summary!S$317:S$1208)</f>
        <v>4500</v>
      </c>
      <c r="Q57" s="23">
        <f>IFERROR((SUMIF(Summary!$D$12:$D$1208,'Net Summary'!D57,Summary!$R$12:$R$1208)+SUMIF(Summary!$D$12:$D$1208,'Net Summary'!D57,Summary!$L$12:$L$1208))/SUMIF(Summary!$D$12:$D$1208,'Net Summary'!D57,Summary!$J$12:$J$1208),1)</f>
        <v>0.85</v>
      </c>
    </row>
    <row r="58" spans="1:17" x14ac:dyDescent="0.25">
      <c r="A58" s="4" t="s">
        <v>2</v>
      </c>
      <c r="B58" s="10" t="s">
        <v>2</v>
      </c>
      <c r="C58" s="26"/>
      <c r="D58" s="94" t="s">
        <v>78</v>
      </c>
      <c r="E58" s="93"/>
      <c r="F58" s="93"/>
      <c r="G58" s="93"/>
      <c r="H58" s="24">
        <f>SUMIF(Summary!$D$12:$D$315,'Net Summary'!$D58,Summary!H$12:H$315)-SUMIF(Summary!$D$317:$D$1208,'Net Summary'!$D58,Summary!H$317:H$1208)</f>
        <v>-685000</v>
      </c>
      <c r="I58" s="24">
        <f>SUMIF(Summary!$D$12:$D$315,'Net Summary'!$D58,Summary!J$12:J$315)-SUMIF(Summary!$D$317:$D$1208,'Net Summary'!$D58,Summary!J$317:J$1208)</f>
        <v>-824350</v>
      </c>
      <c r="J58" s="24">
        <f>SUMIF(Summary!$D$12:$D$315,'Net Summary'!$D58,Summary!K$12:K$315)-SUMIF(Summary!$D$317:$D$1208,'Net Summary'!$D58,Summary!K$317:K$1208)</f>
        <v>-76995.009999999995</v>
      </c>
      <c r="K58" s="24">
        <f>SUMIF(Summary!$D$12:$D$315,'Net Summary'!$D58,Summary!L$12:L$315)-SUMIF(Summary!$D$317:$D$1208,'Net Summary'!$D58,Summary!L$317:L$1208)</f>
        <v>-7041.85</v>
      </c>
      <c r="L58" s="24">
        <f>SUMIF(Summary!$D$12:$D$315,'Net Summary'!$D58,Summary!M$12:M$315)-SUMIF(Summary!$D$317:$D$1208,'Net Summary'!$D58,Summary!M$317:M$1208)</f>
        <v>-84036.86</v>
      </c>
      <c r="M58" s="24">
        <f>SUMIF(Summary!$D$12:$D$315,'Net Summary'!$D58,Summary!N$12:N$315)+SUMIF(Summary!$D$317:$D$1208,'Net Summary'!$D58,Summary!N$317:N$1208)</f>
        <v>740313.14</v>
      </c>
      <c r="N58" s="25">
        <f t="shared" si="34"/>
        <v>0.10194317947473767</v>
      </c>
      <c r="O58" s="24">
        <f>SUMIF(Summary!$D$12:$D$315,'Net Summary'!$D58,Summary!R$12:R$315)-SUMIF(Summary!$D$317:$D$1208,'Net Summary'!$D58,Summary!R$317:R$1208)</f>
        <v>-556469.77999800001</v>
      </c>
      <c r="P58" s="24">
        <f>SUMIF(Summary!$D$12:$D$315,'Net Summary'!$D58,Summary!S$12:S$315)+SUMIF(Summary!$D$317:$D$1208,'Net Summary'!$D58,Summary!S$317:S$1208)</f>
        <v>260838.37000200001</v>
      </c>
      <c r="Q58" s="23">
        <f>IFERROR((SUMIF(Summary!$D$12:$D$1208,'Net Summary'!D58,Summary!$R$12:$R$1208)+SUMIF(Summary!$D$12:$D$1208,'Net Summary'!D58,Summary!$L$12:$L$1208))/SUMIF(Summary!$D$12:$D$1208,'Net Summary'!D58,Summary!$J$12:$J$1208),1)</f>
        <v>0.68358298052768851</v>
      </c>
    </row>
    <row r="59" spans="1:17" x14ac:dyDescent="0.25">
      <c r="A59" s="4" t="s">
        <v>2</v>
      </c>
      <c r="B59" s="10" t="s">
        <v>2</v>
      </c>
      <c r="C59" s="26"/>
      <c r="D59" s="94" t="s">
        <v>71</v>
      </c>
      <c r="E59" s="93"/>
      <c r="F59" s="93"/>
      <c r="G59" s="93"/>
      <c r="H59" s="24">
        <f>SUMIF(Summary!$D$12:$D$315,'Net Summary'!$D59,Summary!H$12:H$315)-SUMIF(Summary!$D$317:$D$1208,'Net Summary'!$D59,Summary!H$317:H$1208)</f>
        <v>0</v>
      </c>
      <c r="I59" s="24">
        <f>SUMIF(Summary!$D$12:$D$315,'Net Summary'!$D59,Summary!J$12:J$315)-SUMIF(Summary!$D$317:$D$1208,'Net Summary'!$D59,Summary!J$317:J$1208)</f>
        <v>-233890</v>
      </c>
      <c r="J59" s="24">
        <f>SUMIF(Summary!$D$12:$D$315,'Net Summary'!$D59,Summary!K$12:K$315)-SUMIF(Summary!$D$317:$D$1208,'Net Summary'!$D59,Summary!K$317:K$1208)</f>
        <v>-14466.56</v>
      </c>
      <c r="K59" s="24">
        <f>SUMIF(Summary!$D$12:$D$315,'Net Summary'!$D59,Summary!L$12:L$315)-SUMIF(Summary!$D$317:$D$1208,'Net Summary'!$D59,Summary!L$317:L$1208)</f>
        <v>0</v>
      </c>
      <c r="L59" s="24">
        <f>SUMIF(Summary!$D$12:$D$315,'Net Summary'!$D59,Summary!M$12:M$315)-SUMIF(Summary!$D$317:$D$1208,'Net Summary'!$D59,Summary!M$317:M$1208)</f>
        <v>-14466.56</v>
      </c>
      <c r="M59" s="24">
        <f>SUMIF(Summary!$D$12:$D$315,'Net Summary'!$D59,Summary!N$12:N$315)+SUMIF(Summary!$D$317:$D$1208,'Net Summary'!$D59,Summary!N$317:N$1208)</f>
        <v>219423.44</v>
      </c>
      <c r="N59" s="25">
        <f t="shared" si="34"/>
        <v>6.1851981700799516E-2</v>
      </c>
      <c r="O59" s="24">
        <f>SUMIF(Summary!$D$12:$D$315,'Net Summary'!$D59,Summary!R$12:R$315)-SUMIF(Summary!$D$317:$D$1208,'Net Summary'!$D59,Summary!R$317:R$1208)</f>
        <v>-14565.123332999996</v>
      </c>
      <c r="P59" s="24">
        <f>SUMIF(Summary!$D$12:$D$315,'Net Summary'!$D59,Summary!S$12:S$315)+SUMIF(Summary!$D$317:$D$1208,'Net Summary'!$D59,Summary!S$317:S$1208)</f>
        <v>219324.876667</v>
      </c>
      <c r="Q59" s="23">
        <f>IFERROR((SUMIF(Summary!$D$12:$D$1208,'Net Summary'!D59,Summary!$R$12:$R$1208)+SUMIF(Summary!$D$12:$D$1208,'Net Summary'!D59,Summary!$L$12:$L$1208))/SUMIF(Summary!$D$12:$D$1208,'Net Summary'!D59,Summary!$J$12:$J$1208),1)</f>
        <v>0.49451502300813571</v>
      </c>
    </row>
    <row r="60" spans="1:17" x14ac:dyDescent="0.25">
      <c r="A60" s="4" t="s">
        <v>2</v>
      </c>
      <c r="B60" s="10" t="s">
        <v>2</v>
      </c>
      <c r="C60" s="26"/>
      <c r="D60" s="94" t="s">
        <v>79</v>
      </c>
      <c r="E60" s="93"/>
      <c r="F60" s="93"/>
      <c r="G60" s="93"/>
      <c r="H60" s="24">
        <f>SUMIF(Summary!$D$12:$D$315,'Net Summary'!$D60,Summary!H$12:H$315)-SUMIF(Summary!$D$317:$D$1208,'Net Summary'!$D60,Summary!H$317:H$1208)</f>
        <v>-75000</v>
      </c>
      <c r="I60" s="24">
        <f>SUMIF(Summary!$D$12:$D$315,'Net Summary'!$D60,Summary!J$12:J$315)-SUMIF(Summary!$D$317:$D$1208,'Net Summary'!$D60,Summary!J$317:J$1208)</f>
        <v>-118263</v>
      </c>
      <c r="J60" s="24">
        <f>SUMIF(Summary!$D$12:$D$315,'Net Summary'!$D60,Summary!K$12:K$315)-SUMIF(Summary!$D$317:$D$1208,'Net Summary'!$D60,Summary!K$317:K$1208)</f>
        <v>-13000</v>
      </c>
      <c r="K60" s="24">
        <f>SUMIF(Summary!$D$12:$D$315,'Net Summary'!$D60,Summary!L$12:L$315)-SUMIF(Summary!$D$317:$D$1208,'Net Summary'!$D60,Summary!L$317:L$1208)</f>
        <v>0</v>
      </c>
      <c r="L60" s="24">
        <f>SUMIF(Summary!$D$12:$D$315,'Net Summary'!$D60,Summary!M$12:M$315)-SUMIF(Summary!$D$317:$D$1208,'Net Summary'!$D60,Summary!M$317:M$1208)</f>
        <v>-13000</v>
      </c>
      <c r="M60" s="24">
        <f>SUMIF(Summary!$D$12:$D$315,'Net Summary'!$D60,Summary!N$12:N$315)+SUMIF(Summary!$D$317:$D$1208,'Net Summary'!$D60,Summary!N$317:N$1208)</f>
        <v>105263</v>
      </c>
      <c r="N60" s="25">
        <f t="shared" si="34"/>
        <v>0.10992449033087272</v>
      </c>
      <c r="O60" s="24">
        <f>SUMIF(Summary!$D$12:$D$315,'Net Summary'!$D60,Summary!R$12:R$315)-SUMIF(Summary!$D$317:$D$1208,'Net Summary'!$D60,Summary!R$317:R$1208)</f>
        <v>-59533.333333000002</v>
      </c>
      <c r="P60" s="24">
        <f>SUMIF(Summary!$D$12:$D$315,'Net Summary'!$D60,Summary!S$12:S$315)+SUMIF(Summary!$D$317:$D$1208,'Net Summary'!$D60,Summary!S$317:S$1208)</f>
        <v>58729.666666999998</v>
      </c>
      <c r="Q60" s="23">
        <f>IFERROR((SUMIF(Summary!$D$12:$D$1208,'Net Summary'!D60,Summary!$R$12:$R$1208)+SUMIF(Summary!$D$12:$D$1208,'Net Summary'!D60,Summary!$L$12:$L$1208))/SUMIF(Summary!$D$12:$D$1208,'Net Summary'!D60,Summary!$J$12:$J$1208),1)</f>
        <v>0.50339779417907549</v>
      </c>
    </row>
    <row r="61" spans="1:17" x14ac:dyDescent="0.25">
      <c r="A61" s="4" t="s">
        <v>2</v>
      </c>
      <c r="B61" s="10" t="s">
        <v>2</v>
      </c>
      <c r="C61" s="26"/>
      <c r="D61" s="94" t="s">
        <v>72</v>
      </c>
      <c r="E61" s="93"/>
      <c r="F61" s="93"/>
      <c r="G61" s="93"/>
      <c r="H61" s="24">
        <f>SUMIF(Summary!$D$12:$D$315,'Net Summary'!$D61,Summary!H$12:H$315)-SUMIF(Summary!$D$317:$D$1208,'Net Summary'!$D61,Summary!H$317:H$1208)</f>
        <v>0</v>
      </c>
      <c r="I61" s="24">
        <f>SUMIF(Summary!$D$12:$D$315,'Net Summary'!$D61,Summary!J$12:J$315)-SUMIF(Summary!$D$317:$D$1208,'Net Summary'!$D61,Summary!J$317:J$1208)</f>
        <v>0</v>
      </c>
      <c r="J61" s="24">
        <f>SUMIF(Summary!$D$12:$D$315,'Net Summary'!$D61,Summary!K$12:K$315)-SUMIF(Summary!$D$317:$D$1208,'Net Summary'!$D61,Summary!K$317:K$1208)</f>
        <v>2000</v>
      </c>
      <c r="K61" s="24">
        <f>SUMIF(Summary!$D$12:$D$315,'Net Summary'!$D61,Summary!L$12:L$315)-SUMIF(Summary!$D$317:$D$1208,'Net Summary'!$D61,Summary!L$317:L$1208)</f>
        <v>0</v>
      </c>
      <c r="L61" s="24">
        <f>SUMIF(Summary!$D$12:$D$315,'Net Summary'!$D61,Summary!M$12:M$315)-SUMIF(Summary!$D$317:$D$1208,'Net Summary'!$D61,Summary!M$317:M$1208)</f>
        <v>2000</v>
      </c>
      <c r="M61" s="24">
        <f>SUMIF(Summary!$D$12:$D$315,'Net Summary'!$D61,Summary!N$12:N$315)+SUMIF(Summary!$D$317:$D$1208,'Net Summary'!$D61,Summary!N$317:N$1208)</f>
        <v>2000</v>
      </c>
      <c r="N61" s="25">
        <f t="shared" si="34"/>
        <v>1</v>
      </c>
      <c r="O61" s="24">
        <f>SUMIF(Summary!$D$12:$D$315,'Net Summary'!$D61,Summary!R$12:R$315)-SUMIF(Summary!$D$317:$D$1208,'Net Summary'!$D61,Summary!R$317:R$1208)</f>
        <v>2000</v>
      </c>
      <c r="P61" s="24">
        <f>SUMIF(Summary!$D$12:$D$315,'Net Summary'!$D61,Summary!S$12:S$315)+SUMIF(Summary!$D$317:$D$1208,'Net Summary'!$D61,Summary!S$317:S$1208)</f>
        <v>2000</v>
      </c>
      <c r="Q61" s="23">
        <f>IFERROR((SUMIF(Summary!$D$12:$D$1208,'Net Summary'!D61,Summary!$R$12:$R$1208)+SUMIF(Summary!$D$12:$D$1208,'Net Summary'!D61,Summary!$L$12:$L$1208))/SUMIF(Summary!$D$12:$D$1208,'Net Summary'!D61,Summary!$J$12:$J$1208),1)</f>
        <v>0.5</v>
      </c>
    </row>
    <row r="62" spans="1:17" ht="15.75" thickBot="1" x14ac:dyDescent="0.3">
      <c r="A62" s="83" t="s">
        <v>87</v>
      </c>
      <c r="B62" s="84"/>
      <c r="C62" s="84"/>
      <c r="D62" s="84"/>
      <c r="E62" s="84"/>
      <c r="F62" s="85" t="s">
        <v>2</v>
      </c>
      <c r="G62" s="86"/>
      <c r="H62" s="22">
        <f>H6+H13+H4+H16+H19+H27+H38+H40+H48+H51+H55+H21+H25+H23+H8+H11</f>
        <v>-1739123</v>
      </c>
      <c r="I62" s="22">
        <f t="shared" ref="I62:P62" si="35">I6+I13+I4+I16+I19+I27+I38+I40+I48+I51+I55+I21+I25+I23+I8+I11</f>
        <v>-23250906</v>
      </c>
      <c r="J62" s="22">
        <f>J6+J13+J4+J16+J19+J27+J38+J40+J48+J51+J55+J21+J25+J23+J8+J11</f>
        <v>12319471.700000003</v>
      </c>
      <c r="K62" s="22">
        <f t="shared" si="35"/>
        <v>-4620942.1499989992</v>
      </c>
      <c r="L62" s="22">
        <f t="shared" si="35"/>
        <v>7698529.5500010019</v>
      </c>
      <c r="M62" s="22">
        <f t="shared" si="35"/>
        <v>30949435.550001003</v>
      </c>
      <c r="N62" s="21">
        <f>IFERROR(L62/I62,1)</f>
        <v>-0.33110664805926282</v>
      </c>
      <c r="O62" s="22">
        <f t="shared" si="35"/>
        <v>-8148718.0265980009</v>
      </c>
      <c r="P62" s="22">
        <f t="shared" si="35"/>
        <v>10481245.823402999</v>
      </c>
      <c r="Q62" s="79">
        <f>Summary!T1212</f>
        <v>0.98399999999999999</v>
      </c>
    </row>
    <row r="63" spans="1:17" ht="15.75" hidden="1" thickTop="1" x14ac:dyDescent="0.25">
      <c r="A63" s="6"/>
      <c r="B63" s="20"/>
      <c r="C63" s="20"/>
      <c r="D63" s="20"/>
      <c r="E63" s="20"/>
      <c r="F63" s="6"/>
      <c r="G63" s="20"/>
      <c r="H63" s="15" t="e">
        <f>H62-[1]Summary!#REF!</f>
        <v>#REF!</v>
      </c>
      <c r="I63" s="15" t="e">
        <f>I62-[1]Summary!#REF!</f>
        <v>#REF!</v>
      </c>
      <c r="J63" s="15" t="e">
        <f>J62-[1]Summary!#REF!</f>
        <v>#REF!</v>
      </c>
      <c r="K63" s="15" t="e">
        <f>K62-[1]Summary!#REF!</f>
        <v>#REF!</v>
      </c>
      <c r="L63" s="15" t="e">
        <f>L62-[1]Summary!#REF!</f>
        <v>#REF!</v>
      </c>
      <c r="M63" s="15" t="e">
        <f>M62-[1]Summary!#REF!</f>
        <v>#REF!</v>
      </c>
      <c r="N63" s="15" t="e">
        <f>N62-[1]Summary!#REF!</f>
        <v>#REF!</v>
      </c>
      <c r="O63" s="15" t="e">
        <f>O62-[1]Summary!#REF!</f>
        <v>#REF!</v>
      </c>
      <c r="P63" s="15" t="e">
        <f>P62-[1]Summary!#REF!</f>
        <v>#REF!</v>
      </c>
      <c r="Q63" s="15" t="e">
        <f>Q62-[1]Summary!#REF!</f>
        <v>#REF!</v>
      </c>
    </row>
    <row r="64" spans="1:17" ht="15.75" thickTop="1" x14ac:dyDescent="0.25">
      <c r="A64" s="6"/>
      <c r="B64" s="20"/>
      <c r="C64" s="20"/>
      <c r="D64" s="20"/>
      <c r="E64" s="20"/>
      <c r="F64" s="6"/>
      <c r="G64" s="20"/>
      <c r="H64" s="15">
        <f>Summary!H1212-H62</f>
        <v>0</v>
      </c>
      <c r="I64" s="15">
        <f>Summary!J1212-I62</f>
        <v>0</v>
      </c>
      <c r="J64" s="15">
        <f>Summary!K1212-J62</f>
        <v>0</v>
      </c>
      <c r="K64" s="15">
        <f>Summary!L1212-K62</f>
        <v>0</v>
      </c>
      <c r="L64" s="15">
        <f>Summary!M1212-L62</f>
        <v>0</v>
      </c>
      <c r="M64" s="15">
        <f>Summary!N1212-M62</f>
        <v>0</v>
      </c>
      <c r="N64" s="15">
        <f>Summary!O1212-N62</f>
        <v>0</v>
      </c>
      <c r="O64" s="15">
        <f>Summary!R1212-O62</f>
        <v>0</v>
      </c>
      <c r="P64" s="15">
        <f>Summary!S1212-P62</f>
        <v>0</v>
      </c>
      <c r="Q64" s="15">
        <f>Summary!T1212-Q62</f>
        <v>0</v>
      </c>
    </row>
    <row r="65" spans="4:17" ht="15" customHeight="1" x14ac:dyDescent="0.25">
      <c r="D65" s="87" t="s">
        <v>86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4:17" x14ac:dyDescent="0.25">
      <c r="D66" s="19" t="s">
        <v>85</v>
      </c>
      <c r="H66" s="15"/>
    </row>
    <row r="67" spans="4:17" x14ac:dyDescent="0.25">
      <c r="D67" s="88" t="s">
        <v>84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4:17" x14ac:dyDescent="0.25">
      <c r="D68" s="88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4:17" x14ac:dyDescent="0.25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4:17" x14ac:dyDescent="0.25"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4:17" x14ac:dyDescent="0.25">
      <c r="D71" s="19" t="s">
        <v>83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4:17" x14ac:dyDescent="0.25">
      <c r="D72" s="89" t="s">
        <v>82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4:17" x14ac:dyDescent="0.25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4:17" x14ac:dyDescent="0.25"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4:17" x14ac:dyDescent="0.25"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4:17" x14ac:dyDescent="0.25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4:17" x14ac:dyDescent="0.25">
      <c r="D77" s="17"/>
      <c r="P77" s="15"/>
    </row>
    <row r="78" spans="4:17" x14ac:dyDescent="0.25">
      <c r="I78" s="15"/>
      <c r="K78" s="15"/>
      <c r="L78" s="15"/>
      <c r="M78" s="15"/>
      <c r="P78" s="16"/>
    </row>
    <row r="79" spans="4:17" x14ac:dyDescent="0.25">
      <c r="K79" s="15"/>
      <c r="L79" s="15"/>
      <c r="M79" s="15"/>
    </row>
    <row r="80" spans="4:17" x14ac:dyDescent="0.25">
      <c r="K80" s="14"/>
      <c r="L80" s="13"/>
      <c r="P80" s="12"/>
    </row>
  </sheetData>
  <mergeCells count="61">
    <mergeCell ref="A1:F1"/>
    <mergeCell ref="P1:Q1"/>
    <mergeCell ref="H2:I2"/>
    <mergeCell ref="J2:L2"/>
    <mergeCell ref="O2:Q2"/>
    <mergeCell ref="A3:G3"/>
    <mergeCell ref="C4:G4"/>
    <mergeCell ref="D5:G5"/>
    <mergeCell ref="C6:G6"/>
    <mergeCell ref="D7:G7"/>
    <mergeCell ref="C13:G13"/>
    <mergeCell ref="D14:G14"/>
    <mergeCell ref="C11:G11"/>
    <mergeCell ref="C8:G8"/>
    <mergeCell ref="C16:G16"/>
    <mergeCell ref="D17:G17"/>
    <mergeCell ref="D18:G18"/>
    <mergeCell ref="C19:G19"/>
    <mergeCell ref="D20:G20"/>
    <mergeCell ref="C21:G21"/>
    <mergeCell ref="D22:G22"/>
    <mergeCell ref="C23:G23"/>
    <mergeCell ref="D24:G24"/>
    <mergeCell ref="C25:G25"/>
    <mergeCell ref="D26:G26"/>
    <mergeCell ref="C27:G27"/>
    <mergeCell ref="D28:G28"/>
    <mergeCell ref="D29:G29"/>
    <mergeCell ref="D31:G31"/>
    <mergeCell ref="D32:G32"/>
    <mergeCell ref="D33:G33"/>
    <mergeCell ref="D34:G34"/>
    <mergeCell ref="D35:G35"/>
    <mergeCell ref="D36:G36"/>
    <mergeCell ref="C38:G38"/>
    <mergeCell ref="D39:G39"/>
    <mergeCell ref="C40:G40"/>
    <mergeCell ref="D41:G41"/>
    <mergeCell ref="D44:G44"/>
    <mergeCell ref="D45:G45"/>
    <mergeCell ref="D46:G46"/>
    <mergeCell ref="D47:G47"/>
    <mergeCell ref="C48:G48"/>
    <mergeCell ref="D49:G49"/>
    <mergeCell ref="D61:G61"/>
    <mergeCell ref="D50:G50"/>
    <mergeCell ref="C51:G51"/>
    <mergeCell ref="D52:G52"/>
    <mergeCell ref="D53:G53"/>
    <mergeCell ref="D54:G54"/>
    <mergeCell ref="C55:G55"/>
    <mergeCell ref="D56:G56"/>
    <mergeCell ref="D57:G57"/>
    <mergeCell ref="D58:G58"/>
    <mergeCell ref="D59:G59"/>
    <mergeCell ref="D60:G60"/>
    <mergeCell ref="A62:E62"/>
    <mergeCell ref="F62:G62"/>
    <mergeCell ref="D65:Q65"/>
    <mergeCell ref="D67:Q70"/>
    <mergeCell ref="D72:Q75"/>
  </mergeCells>
  <pageMargins left="0.7" right="0.7" top="0.75" bottom="0.75" header="0.3" footer="0.3"/>
  <pageSetup scale="53" fitToHeight="0" orientation="landscape" horizontalDpi="300" verticalDpi="300" r:id="rId1"/>
  <headerFooter alignWithMargins="0">
    <oddHeader>&amp;L&amp;"Arial,Bold"&amp;10DRAFT - Report Still Under Development&amp;C&amp;"Arial,Bold"&amp;14Budgeted All Campus Operating Funds&amp;"Arial,Regular"&amp;11
&amp;10(including Athletics Foundation activity)</oddHeader>
    <oddFooter>&amp;C&amp;"Arial,Italic"&amp;10Totals may differ due to rounding
 &amp;"Arial,Regular"Budgeted All Campus Operating Funds</oddFooter>
  </headerFooter>
  <rowBreaks count="1" manualBreakCount="1">
    <brk id="5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214"/>
  <sheetViews>
    <sheetView showGridLines="0" workbookViewId="0">
      <pane ySplit="2" topLeftCell="A105" activePane="bottomLeft" state="frozen"/>
      <selection pane="bottomLeft" activeCell="J285" sqref="J285"/>
    </sheetView>
  </sheetViews>
  <sheetFormatPr defaultColWidth="8.85546875" defaultRowHeight="15" outlineLevelRow="4" x14ac:dyDescent="0.25"/>
  <cols>
    <col min="1" max="5" width="2.7109375" style="35" customWidth="1"/>
    <col min="6" max="6" width="16.42578125" style="35" customWidth="1"/>
    <col min="7" max="7" width="19.28515625" style="35" customWidth="1"/>
    <col min="8" max="14" width="10.28515625" style="35" customWidth="1"/>
    <col min="15" max="15" width="8.28515625" style="35" customWidth="1"/>
    <col min="16" max="16" width="10.28515625" style="35" customWidth="1"/>
    <col min="17" max="17" width="9.5703125" style="35" customWidth="1"/>
    <col min="18" max="18" width="11" style="35" customWidth="1"/>
    <col min="19" max="19" width="10.28515625" style="35" customWidth="1"/>
    <col min="20" max="20" width="7.5703125" style="35" customWidth="1"/>
    <col min="21" max="16384" width="8.85546875" style="35"/>
  </cols>
  <sheetData>
    <row r="1" spans="1:20" ht="21.6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7.15" customHeight="1" x14ac:dyDescent="0.25"/>
    <row r="3" spans="1:20" x14ac:dyDescent="0.25">
      <c r="A3" s="36" t="s">
        <v>1</v>
      </c>
      <c r="G3" s="37" t="s">
        <v>96</v>
      </c>
      <c r="H3" s="37" t="s">
        <v>2</v>
      </c>
      <c r="I3" s="38" t="s">
        <v>2</v>
      </c>
      <c r="J3" s="38" t="s">
        <v>2</v>
      </c>
      <c r="K3" s="38" t="s">
        <v>2</v>
      </c>
      <c r="L3" s="38" t="s">
        <v>2</v>
      </c>
      <c r="M3" s="38" t="s">
        <v>2</v>
      </c>
      <c r="N3" s="38" t="s">
        <v>2</v>
      </c>
      <c r="O3" s="38" t="s">
        <v>2</v>
      </c>
      <c r="P3" s="39" t="s">
        <v>2</v>
      </c>
      <c r="Q3" s="39" t="s">
        <v>2</v>
      </c>
      <c r="R3" s="39" t="s">
        <v>3</v>
      </c>
      <c r="S3" s="36" t="s">
        <v>97</v>
      </c>
    </row>
    <row r="4" spans="1:20" ht="12.95" customHeight="1" x14ac:dyDescent="0.25">
      <c r="A4" s="36" t="s">
        <v>4</v>
      </c>
      <c r="G4" s="36" t="s">
        <v>5</v>
      </c>
    </row>
    <row r="5" spans="1:20" ht="13.15" customHeight="1" x14ac:dyDescent="0.25">
      <c r="A5" s="36" t="s">
        <v>6</v>
      </c>
      <c r="G5" s="36" t="s">
        <v>7</v>
      </c>
    </row>
    <row r="6" spans="1:20" ht="12.95" customHeight="1" x14ac:dyDescent="0.25">
      <c r="A6" s="36" t="s">
        <v>8</v>
      </c>
      <c r="G6" s="36" t="s">
        <v>9</v>
      </c>
    </row>
    <row r="7" spans="1:20" ht="12.95" customHeight="1" x14ac:dyDescent="0.25">
      <c r="A7" s="36" t="s">
        <v>10</v>
      </c>
      <c r="G7" s="36" t="s">
        <v>9</v>
      </c>
    </row>
    <row r="8" spans="1:20" ht="12.95" customHeight="1" x14ac:dyDescent="0.25">
      <c r="A8" s="40" t="s">
        <v>11</v>
      </c>
      <c r="G8" s="40" t="s">
        <v>9</v>
      </c>
    </row>
    <row r="9" spans="1:20" ht="12.95" customHeight="1" x14ac:dyDescent="0.25">
      <c r="A9" s="40" t="s">
        <v>12</v>
      </c>
      <c r="G9" s="40" t="s">
        <v>9</v>
      </c>
    </row>
    <row r="10" spans="1:20" ht="13.15" customHeight="1" x14ac:dyDescent="0.25">
      <c r="A10" s="40" t="s">
        <v>2</v>
      </c>
    </row>
    <row r="11" spans="1:20" x14ac:dyDescent="0.25">
      <c r="A11" s="41" t="s">
        <v>2</v>
      </c>
      <c r="B11" s="42"/>
      <c r="C11" s="42"/>
      <c r="D11" s="42"/>
      <c r="E11" s="42"/>
      <c r="F11" s="42"/>
      <c r="G11" s="43"/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4" t="s">
        <v>18</v>
      </c>
      <c r="N11" s="44" t="s">
        <v>19</v>
      </c>
      <c r="O11" s="44" t="s">
        <v>20</v>
      </c>
      <c r="P11" s="44" t="s">
        <v>21</v>
      </c>
      <c r="Q11" s="44" t="s">
        <v>22</v>
      </c>
      <c r="R11" s="44" t="s">
        <v>23</v>
      </c>
      <c r="S11" s="44" t="s">
        <v>24</v>
      </c>
      <c r="T11" s="44" t="s">
        <v>25</v>
      </c>
    </row>
    <row r="12" spans="1:20" x14ac:dyDescent="0.25">
      <c r="A12" s="45" t="s">
        <v>26</v>
      </c>
      <c r="H12" s="46" t="s">
        <v>2</v>
      </c>
      <c r="I12" s="46" t="s">
        <v>2</v>
      </c>
      <c r="J12" s="46" t="s">
        <v>2</v>
      </c>
      <c r="K12" s="46" t="s">
        <v>2</v>
      </c>
      <c r="L12" s="46" t="s">
        <v>2</v>
      </c>
      <c r="M12" s="46" t="s">
        <v>2</v>
      </c>
      <c r="N12" s="46" t="s">
        <v>2</v>
      </c>
      <c r="O12" s="46" t="s">
        <v>2</v>
      </c>
      <c r="P12" s="46" t="s">
        <v>2</v>
      </c>
      <c r="Q12" s="46" t="s">
        <v>2</v>
      </c>
      <c r="R12" s="46" t="s">
        <v>2</v>
      </c>
      <c r="S12" s="46" t="s">
        <v>2</v>
      </c>
      <c r="T12" s="46" t="s">
        <v>2</v>
      </c>
    </row>
    <row r="13" spans="1:20" x14ac:dyDescent="0.25">
      <c r="A13" s="47" t="s">
        <v>2</v>
      </c>
      <c r="B13" s="48" t="s">
        <v>27</v>
      </c>
      <c r="H13" s="49">
        <v>362700</v>
      </c>
      <c r="I13" s="49">
        <v>0</v>
      </c>
      <c r="J13" s="49">
        <v>362700</v>
      </c>
      <c r="K13" s="49">
        <v>12401</v>
      </c>
      <c r="L13" s="49">
        <v>0</v>
      </c>
      <c r="M13" s="49">
        <v>12401</v>
      </c>
      <c r="N13" s="50">
        <v>-350299</v>
      </c>
      <c r="O13" s="51">
        <v>3.4190791287565483E-2</v>
      </c>
      <c r="P13" s="49">
        <v>130673.176666</v>
      </c>
      <c r="Q13" s="49">
        <v>232027</v>
      </c>
      <c r="R13" s="49">
        <v>362700.17666599998</v>
      </c>
      <c r="S13" s="49">
        <v>0.17666599999999999</v>
      </c>
      <c r="T13" s="51">
        <v>1.0000004870857457</v>
      </c>
    </row>
    <row r="14" spans="1:20" outlineLevel="1" x14ac:dyDescent="0.25">
      <c r="A14" s="52" t="s">
        <v>2</v>
      </c>
      <c r="B14" s="52" t="s">
        <v>2</v>
      </c>
      <c r="C14" s="53" t="s">
        <v>88</v>
      </c>
      <c r="H14" s="54">
        <v>362700</v>
      </c>
      <c r="I14" s="54">
        <v>0</v>
      </c>
      <c r="J14" s="54">
        <v>362700</v>
      </c>
      <c r="K14" s="54">
        <v>12401</v>
      </c>
      <c r="L14" s="54">
        <v>0</v>
      </c>
      <c r="M14" s="54">
        <v>12401</v>
      </c>
      <c r="N14" s="55">
        <v>-350299</v>
      </c>
      <c r="O14" s="56">
        <v>3.4190791287565483E-2</v>
      </c>
      <c r="P14" s="54">
        <v>130673.176666</v>
      </c>
      <c r="Q14" s="54">
        <v>232027</v>
      </c>
      <c r="R14" s="54">
        <v>362700.17666599998</v>
      </c>
      <c r="S14" s="54">
        <v>0.17666599999999999</v>
      </c>
      <c r="T14" s="57">
        <v>1.0000004870857457</v>
      </c>
    </row>
    <row r="15" spans="1:20" outlineLevel="2" collapsed="1" x14ac:dyDescent="0.25">
      <c r="A15" s="47" t="s">
        <v>2</v>
      </c>
      <c r="B15" s="47" t="s">
        <v>2</v>
      </c>
      <c r="D15" s="47" t="s">
        <v>28</v>
      </c>
      <c r="H15" s="58">
        <v>362700</v>
      </c>
      <c r="I15" s="58">
        <v>0</v>
      </c>
      <c r="J15" s="58">
        <v>362700</v>
      </c>
      <c r="K15" s="58">
        <v>12401</v>
      </c>
      <c r="L15" s="58">
        <v>0</v>
      </c>
      <c r="M15" s="58">
        <v>12401</v>
      </c>
      <c r="N15" s="59">
        <v>-350299</v>
      </c>
      <c r="O15" s="60">
        <v>3.4190791287565483E-2</v>
      </c>
      <c r="P15" s="58">
        <v>130673.176666</v>
      </c>
      <c r="Q15" s="58">
        <v>232027</v>
      </c>
      <c r="R15" s="58">
        <v>362700.17666599998</v>
      </c>
      <c r="S15" s="58">
        <v>0.17666599999999999</v>
      </c>
      <c r="T15" s="61">
        <v>1.0000004870857457</v>
      </c>
    </row>
    <row r="16" spans="1:20" ht="14.45" hidden="1" customHeight="1" outlineLevel="3" collapsed="1" x14ac:dyDescent="0.25">
      <c r="A16" s="47" t="s">
        <v>2</v>
      </c>
      <c r="B16" s="47" t="s">
        <v>2</v>
      </c>
      <c r="C16" s="62" t="s">
        <v>2</v>
      </c>
      <c r="E16" s="47" t="s">
        <v>2</v>
      </c>
      <c r="H16" s="58">
        <v>362700</v>
      </c>
      <c r="I16" s="58">
        <v>0</v>
      </c>
      <c r="J16" s="58">
        <v>362700</v>
      </c>
      <c r="K16" s="58">
        <v>12401</v>
      </c>
      <c r="L16" s="58">
        <v>0</v>
      </c>
      <c r="M16" s="58">
        <v>12401</v>
      </c>
      <c r="N16" s="59">
        <v>-350299</v>
      </c>
      <c r="O16" s="60">
        <v>3.4190791287565483E-2</v>
      </c>
      <c r="P16" s="58">
        <v>130673.176666</v>
      </c>
      <c r="Q16" s="58">
        <v>232027</v>
      </c>
      <c r="R16" s="58">
        <v>362700.17666599998</v>
      </c>
      <c r="S16" s="58">
        <v>0.17666599999999999</v>
      </c>
      <c r="T16" s="61">
        <v>1.0000004870857457</v>
      </c>
    </row>
    <row r="17" spans="1:20" ht="14.45" hidden="1" customHeight="1" outlineLevel="4" collapsed="1" x14ac:dyDescent="0.25">
      <c r="A17" s="47" t="s">
        <v>2</v>
      </c>
      <c r="B17" s="47" t="s">
        <v>2</v>
      </c>
      <c r="C17" s="62" t="s">
        <v>2</v>
      </c>
      <c r="D17" s="63" t="s">
        <v>2</v>
      </c>
      <c r="E17" s="63" t="s">
        <v>2</v>
      </c>
      <c r="F17" s="47" t="s">
        <v>2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0">
        <v>0</v>
      </c>
      <c r="P17" s="64">
        <v>0</v>
      </c>
      <c r="Q17" s="64">
        <v>232027</v>
      </c>
      <c r="R17" s="64">
        <v>232027</v>
      </c>
      <c r="S17" s="64">
        <v>232027</v>
      </c>
      <c r="T17" s="60">
        <v>1</v>
      </c>
    </row>
    <row r="18" spans="1:20" ht="14.45" hidden="1" customHeight="1" outlineLevel="4" collapsed="1" x14ac:dyDescent="0.25">
      <c r="A18" s="47" t="s">
        <v>2</v>
      </c>
      <c r="B18" s="47" t="s">
        <v>2</v>
      </c>
      <c r="C18" s="62" t="s">
        <v>2</v>
      </c>
      <c r="D18" s="63" t="s">
        <v>2</v>
      </c>
      <c r="E18" s="63" t="s">
        <v>2</v>
      </c>
      <c r="F18" s="47" t="s">
        <v>2</v>
      </c>
      <c r="H18" s="64">
        <v>0</v>
      </c>
      <c r="I18" s="64">
        <v>0</v>
      </c>
      <c r="J18" s="64">
        <v>0</v>
      </c>
      <c r="K18" s="64">
        <v>7135</v>
      </c>
      <c r="L18" s="64">
        <v>0</v>
      </c>
      <c r="M18" s="64">
        <v>7135</v>
      </c>
      <c r="N18" s="64">
        <v>7135</v>
      </c>
      <c r="O18" s="60">
        <v>1</v>
      </c>
      <c r="P18" s="64">
        <v>16190.483334</v>
      </c>
      <c r="Q18" s="64">
        <v>0</v>
      </c>
      <c r="R18" s="64">
        <v>16190.483334</v>
      </c>
      <c r="S18" s="64">
        <v>16190.483334</v>
      </c>
      <c r="T18" s="60">
        <v>1</v>
      </c>
    </row>
    <row r="19" spans="1:20" ht="14.45" hidden="1" customHeight="1" outlineLevel="4" collapsed="1" x14ac:dyDescent="0.25">
      <c r="A19" s="47" t="s">
        <v>2</v>
      </c>
      <c r="B19" s="47" t="s">
        <v>2</v>
      </c>
      <c r="C19" s="62" t="s">
        <v>2</v>
      </c>
      <c r="D19" s="63" t="s">
        <v>2</v>
      </c>
      <c r="E19" s="63" t="s">
        <v>2</v>
      </c>
      <c r="F19" s="47" t="s">
        <v>2</v>
      </c>
      <c r="H19" s="64">
        <v>3500</v>
      </c>
      <c r="I19" s="64">
        <v>0</v>
      </c>
      <c r="J19" s="64">
        <v>3500</v>
      </c>
      <c r="K19" s="64">
        <v>0</v>
      </c>
      <c r="L19" s="64">
        <v>0</v>
      </c>
      <c r="M19" s="64">
        <v>0</v>
      </c>
      <c r="N19" s="65">
        <v>-3500</v>
      </c>
      <c r="O19" s="60">
        <v>0</v>
      </c>
      <c r="P19" s="64">
        <v>3223.72</v>
      </c>
      <c r="Q19" s="64">
        <v>0</v>
      </c>
      <c r="R19" s="64">
        <v>3223.72</v>
      </c>
      <c r="S19" s="65">
        <v>-276.27999999999997</v>
      </c>
      <c r="T19" s="60">
        <v>0.92106285714285718</v>
      </c>
    </row>
    <row r="20" spans="1:20" ht="14.45" hidden="1" customHeight="1" outlineLevel="4" collapsed="1" x14ac:dyDescent="0.25">
      <c r="A20" s="47" t="s">
        <v>2</v>
      </c>
      <c r="B20" s="47" t="s">
        <v>2</v>
      </c>
      <c r="C20" s="62" t="s">
        <v>2</v>
      </c>
      <c r="D20" s="63" t="s">
        <v>2</v>
      </c>
      <c r="E20" s="63" t="s">
        <v>2</v>
      </c>
      <c r="F20" s="47" t="s">
        <v>2</v>
      </c>
      <c r="H20" s="64">
        <v>6000</v>
      </c>
      <c r="I20" s="64">
        <v>0</v>
      </c>
      <c r="J20" s="64">
        <v>6000</v>
      </c>
      <c r="K20" s="64">
        <v>0</v>
      </c>
      <c r="L20" s="64">
        <v>0</v>
      </c>
      <c r="M20" s="64">
        <v>0</v>
      </c>
      <c r="N20" s="65">
        <v>-6000</v>
      </c>
      <c r="O20" s="60">
        <v>0</v>
      </c>
      <c r="P20" s="64">
        <v>16962.46</v>
      </c>
      <c r="Q20" s="64">
        <v>0</v>
      </c>
      <c r="R20" s="64">
        <v>16962.46</v>
      </c>
      <c r="S20" s="64">
        <v>10962.46</v>
      </c>
      <c r="T20" s="60">
        <v>2.8270766666666667</v>
      </c>
    </row>
    <row r="21" spans="1:20" ht="14.45" hidden="1" customHeight="1" outlineLevel="4" collapsed="1" x14ac:dyDescent="0.25">
      <c r="A21" s="47" t="s">
        <v>2</v>
      </c>
      <c r="B21" s="47" t="s">
        <v>2</v>
      </c>
      <c r="C21" s="62" t="s">
        <v>2</v>
      </c>
      <c r="D21" s="63" t="s">
        <v>2</v>
      </c>
      <c r="E21" s="63" t="s">
        <v>2</v>
      </c>
      <c r="F21" s="47" t="s">
        <v>2</v>
      </c>
      <c r="H21" s="64">
        <v>2000</v>
      </c>
      <c r="I21" s="64">
        <v>0</v>
      </c>
      <c r="J21" s="64">
        <v>2000</v>
      </c>
      <c r="K21" s="65">
        <v>-375.25</v>
      </c>
      <c r="L21" s="64">
        <v>0</v>
      </c>
      <c r="M21" s="65">
        <v>-375.25</v>
      </c>
      <c r="N21" s="65">
        <v>-2375.25</v>
      </c>
      <c r="O21" s="67">
        <v>-0.18762499999999999</v>
      </c>
      <c r="P21" s="64">
        <v>675.58333300000004</v>
      </c>
      <c r="Q21" s="64">
        <v>0</v>
      </c>
      <c r="R21" s="64">
        <v>675.58333300000004</v>
      </c>
      <c r="S21" s="65">
        <v>-1324.416667</v>
      </c>
      <c r="T21" s="60">
        <v>0.33779166649999998</v>
      </c>
    </row>
    <row r="22" spans="1:20" ht="14.45" hidden="1" customHeight="1" outlineLevel="4" collapsed="1" x14ac:dyDescent="0.25">
      <c r="A22" s="47" t="s">
        <v>2</v>
      </c>
      <c r="B22" s="47" t="s">
        <v>2</v>
      </c>
      <c r="C22" s="62" t="s">
        <v>2</v>
      </c>
      <c r="D22" s="63" t="s">
        <v>2</v>
      </c>
      <c r="E22" s="63" t="s">
        <v>2</v>
      </c>
      <c r="F22" s="47" t="s">
        <v>2</v>
      </c>
      <c r="H22" s="64">
        <v>1000</v>
      </c>
      <c r="I22" s="64">
        <v>0</v>
      </c>
      <c r="J22" s="64">
        <v>1000</v>
      </c>
      <c r="K22" s="65">
        <v>-99.75</v>
      </c>
      <c r="L22" s="64">
        <v>0</v>
      </c>
      <c r="M22" s="65">
        <v>-99.75</v>
      </c>
      <c r="N22" s="65">
        <v>-1099.75</v>
      </c>
      <c r="O22" s="67">
        <v>-9.9750000000000005E-2</v>
      </c>
      <c r="P22" s="64">
        <v>6686.5866660000002</v>
      </c>
      <c r="Q22" s="64">
        <v>0</v>
      </c>
      <c r="R22" s="64">
        <v>6686.5866660000002</v>
      </c>
      <c r="S22" s="64">
        <v>5686.5866660000002</v>
      </c>
      <c r="T22" s="60">
        <v>6.6865866660000002</v>
      </c>
    </row>
    <row r="23" spans="1:20" ht="14.45" hidden="1" customHeight="1" outlineLevel="4" collapsed="1" x14ac:dyDescent="0.25">
      <c r="A23" s="47" t="s">
        <v>2</v>
      </c>
      <c r="B23" s="47" t="s">
        <v>2</v>
      </c>
      <c r="C23" s="62" t="s">
        <v>2</v>
      </c>
      <c r="D23" s="63" t="s">
        <v>2</v>
      </c>
      <c r="E23" s="63" t="s">
        <v>2</v>
      </c>
      <c r="F23" s="47" t="s">
        <v>2</v>
      </c>
      <c r="H23" s="64">
        <v>10000</v>
      </c>
      <c r="I23" s="64">
        <v>0</v>
      </c>
      <c r="J23" s="64">
        <v>10000</v>
      </c>
      <c r="K23" s="64">
        <v>0</v>
      </c>
      <c r="L23" s="64">
        <v>0</v>
      </c>
      <c r="M23" s="64">
        <v>0</v>
      </c>
      <c r="N23" s="65">
        <v>-10000</v>
      </c>
      <c r="O23" s="60">
        <v>0</v>
      </c>
      <c r="P23" s="64">
        <v>13076.25</v>
      </c>
      <c r="Q23" s="64">
        <v>0</v>
      </c>
      <c r="R23" s="64">
        <v>13076.25</v>
      </c>
      <c r="S23" s="64">
        <v>3076.25</v>
      </c>
      <c r="T23" s="60">
        <v>1.307625</v>
      </c>
    </row>
    <row r="24" spans="1:20" ht="14.45" hidden="1" customHeight="1" outlineLevel="4" collapsed="1" x14ac:dyDescent="0.25">
      <c r="A24" s="47" t="s">
        <v>2</v>
      </c>
      <c r="B24" s="47" t="s">
        <v>2</v>
      </c>
      <c r="C24" s="62" t="s">
        <v>2</v>
      </c>
      <c r="D24" s="63" t="s">
        <v>2</v>
      </c>
      <c r="E24" s="63" t="s">
        <v>2</v>
      </c>
      <c r="F24" s="47" t="s">
        <v>2</v>
      </c>
      <c r="H24" s="64">
        <v>6500</v>
      </c>
      <c r="I24" s="64">
        <v>0</v>
      </c>
      <c r="J24" s="64">
        <v>6500</v>
      </c>
      <c r="K24" s="64">
        <v>0</v>
      </c>
      <c r="L24" s="64">
        <v>0</v>
      </c>
      <c r="M24" s="64">
        <v>0</v>
      </c>
      <c r="N24" s="65">
        <v>-6500</v>
      </c>
      <c r="O24" s="60">
        <v>0</v>
      </c>
      <c r="P24" s="64">
        <v>6095.67</v>
      </c>
      <c r="Q24" s="64">
        <v>0</v>
      </c>
      <c r="R24" s="64">
        <v>6095.67</v>
      </c>
      <c r="S24" s="65">
        <v>-404.33</v>
      </c>
      <c r="T24" s="60">
        <v>0.93779538461538459</v>
      </c>
    </row>
    <row r="25" spans="1:20" ht="14.45" hidden="1" customHeight="1" outlineLevel="4" collapsed="1" x14ac:dyDescent="0.25">
      <c r="A25" s="47" t="s">
        <v>2</v>
      </c>
      <c r="B25" s="47" t="s">
        <v>2</v>
      </c>
      <c r="C25" s="62" t="s">
        <v>2</v>
      </c>
      <c r="D25" s="63" t="s">
        <v>2</v>
      </c>
      <c r="E25" s="63" t="s">
        <v>2</v>
      </c>
      <c r="F25" s="47" t="s">
        <v>2</v>
      </c>
      <c r="H25" s="64">
        <v>4250</v>
      </c>
      <c r="I25" s="64">
        <v>0</v>
      </c>
      <c r="J25" s="64">
        <v>4250</v>
      </c>
      <c r="K25" s="64">
        <v>0</v>
      </c>
      <c r="L25" s="64">
        <v>0</v>
      </c>
      <c r="M25" s="64">
        <v>0</v>
      </c>
      <c r="N25" s="65">
        <v>-4250</v>
      </c>
      <c r="O25" s="60">
        <v>0</v>
      </c>
      <c r="P25" s="64">
        <v>24270.86</v>
      </c>
      <c r="Q25" s="64">
        <v>0</v>
      </c>
      <c r="R25" s="64">
        <v>24270.86</v>
      </c>
      <c r="S25" s="64">
        <v>20020.86</v>
      </c>
      <c r="T25" s="60">
        <v>5.7107905882352945</v>
      </c>
    </row>
    <row r="26" spans="1:20" ht="14.45" hidden="1" customHeight="1" outlineLevel="4" collapsed="1" x14ac:dyDescent="0.25">
      <c r="A26" s="47" t="s">
        <v>2</v>
      </c>
      <c r="B26" s="47" t="s">
        <v>2</v>
      </c>
      <c r="C26" s="62" t="s">
        <v>2</v>
      </c>
      <c r="D26" s="63" t="s">
        <v>2</v>
      </c>
      <c r="E26" s="63" t="s">
        <v>2</v>
      </c>
      <c r="F26" s="47" t="s">
        <v>2</v>
      </c>
      <c r="H26" s="64">
        <v>21200</v>
      </c>
      <c r="I26" s="64">
        <v>0</v>
      </c>
      <c r="J26" s="64">
        <v>21200</v>
      </c>
      <c r="K26" s="64">
        <v>0</v>
      </c>
      <c r="L26" s="64">
        <v>0</v>
      </c>
      <c r="M26" s="64">
        <v>0</v>
      </c>
      <c r="N26" s="65">
        <v>-21200</v>
      </c>
      <c r="O26" s="60">
        <v>0</v>
      </c>
      <c r="P26" s="64">
        <v>12720.27</v>
      </c>
      <c r="Q26" s="64">
        <v>0</v>
      </c>
      <c r="R26" s="64">
        <v>12720.27</v>
      </c>
      <c r="S26" s="65">
        <v>-8479.73</v>
      </c>
      <c r="T26" s="60">
        <v>0.60001273584905657</v>
      </c>
    </row>
    <row r="27" spans="1:20" ht="14.45" hidden="1" customHeight="1" outlineLevel="4" collapsed="1" x14ac:dyDescent="0.25">
      <c r="A27" s="47" t="s">
        <v>2</v>
      </c>
      <c r="B27" s="47" t="s">
        <v>2</v>
      </c>
      <c r="C27" s="62" t="s">
        <v>2</v>
      </c>
      <c r="D27" s="63" t="s">
        <v>2</v>
      </c>
      <c r="E27" s="63" t="s">
        <v>2</v>
      </c>
      <c r="F27" s="47" t="s">
        <v>2</v>
      </c>
      <c r="H27" s="64">
        <v>18000</v>
      </c>
      <c r="I27" s="64">
        <v>0</v>
      </c>
      <c r="J27" s="64">
        <v>18000</v>
      </c>
      <c r="K27" s="64">
        <v>0</v>
      </c>
      <c r="L27" s="64">
        <v>0</v>
      </c>
      <c r="M27" s="64">
        <v>0</v>
      </c>
      <c r="N27" s="65">
        <v>-18000</v>
      </c>
      <c r="O27" s="60">
        <v>0</v>
      </c>
      <c r="P27" s="64">
        <v>13638.96</v>
      </c>
      <c r="Q27" s="64">
        <v>0</v>
      </c>
      <c r="R27" s="64">
        <v>13638.96</v>
      </c>
      <c r="S27" s="65">
        <v>-4361.04</v>
      </c>
      <c r="T27" s="60">
        <v>0.75771999999999995</v>
      </c>
    </row>
    <row r="28" spans="1:20" ht="14.45" hidden="1" customHeight="1" outlineLevel="4" collapsed="1" x14ac:dyDescent="0.25">
      <c r="A28" s="47" t="s">
        <v>2</v>
      </c>
      <c r="B28" s="47" t="s">
        <v>2</v>
      </c>
      <c r="C28" s="62" t="s">
        <v>2</v>
      </c>
      <c r="D28" s="63" t="s">
        <v>2</v>
      </c>
      <c r="E28" s="63" t="s">
        <v>2</v>
      </c>
      <c r="F28" s="47" t="s">
        <v>2</v>
      </c>
      <c r="H28" s="64">
        <v>6000</v>
      </c>
      <c r="I28" s="64">
        <v>0</v>
      </c>
      <c r="J28" s="64">
        <v>6000</v>
      </c>
      <c r="K28" s="64">
        <v>0</v>
      </c>
      <c r="L28" s="64">
        <v>0</v>
      </c>
      <c r="M28" s="64">
        <v>0</v>
      </c>
      <c r="N28" s="65">
        <v>-6000</v>
      </c>
      <c r="O28" s="60">
        <v>0</v>
      </c>
      <c r="P28" s="64">
        <v>0</v>
      </c>
      <c r="Q28" s="64">
        <v>0</v>
      </c>
      <c r="R28" s="64">
        <v>0</v>
      </c>
      <c r="S28" s="65">
        <v>-6000</v>
      </c>
      <c r="T28" s="60">
        <v>0</v>
      </c>
    </row>
    <row r="29" spans="1:20" ht="14.45" hidden="1" customHeight="1" outlineLevel="4" collapsed="1" x14ac:dyDescent="0.25">
      <c r="A29" s="47" t="s">
        <v>2</v>
      </c>
      <c r="B29" s="47" t="s">
        <v>2</v>
      </c>
      <c r="C29" s="62" t="s">
        <v>2</v>
      </c>
      <c r="D29" s="63" t="s">
        <v>2</v>
      </c>
      <c r="E29" s="63" t="s">
        <v>2</v>
      </c>
      <c r="F29" s="47" t="s">
        <v>2</v>
      </c>
      <c r="H29" s="64">
        <v>4250</v>
      </c>
      <c r="I29" s="64">
        <v>0</v>
      </c>
      <c r="J29" s="64">
        <v>4250</v>
      </c>
      <c r="K29" s="64">
        <v>0</v>
      </c>
      <c r="L29" s="64">
        <v>0</v>
      </c>
      <c r="M29" s="64">
        <v>0</v>
      </c>
      <c r="N29" s="65">
        <v>-4250</v>
      </c>
      <c r="O29" s="60">
        <v>0</v>
      </c>
      <c r="P29" s="64">
        <v>0</v>
      </c>
      <c r="Q29" s="64">
        <v>0</v>
      </c>
      <c r="R29" s="64">
        <v>0</v>
      </c>
      <c r="S29" s="65">
        <v>-4250</v>
      </c>
      <c r="T29" s="60">
        <v>0</v>
      </c>
    </row>
    <row r="30" spans="1:20" ht="14.45" hidden="1" customHeight="1" outlineLevel="4" collapsed="1" x14ac:dyDescent="0.25">
      <c r="A30" s="47" t="s">
        <v>2</v>
      </c>
      <c r="B30" s="47" t="s">
        <v>2</v>
      </c>
      <c r="C30" s="62" t="s">
        <v>2</v>
      </c>
      <c r="D30" s="63" t="s">
        <v>2</v>
      </c>
      <c r="E30" s="63" t="s">
        <v>2</v>
      </c>
      <c r="F30" s="47" t="s">
        <v>2</v>
      </c>
      <c r="H30" s="64">
        <v>240000</v>
      </c>
      <c r="I30" s="64">
        <v>0</v>
      </c>
      <c r="J30" s="64">
        <v>240000</v>
      </c>
      <c r="K30" s="64">
        <v>4555</v>
      </c>
      <c r="L30" s="64">
        <v>0</v>
      </c>
      <c r="M30" s="64">
        <v>4555</v>
      </c>
      <c r="N30" s="65">
        <v>-235445</v>
      </c>
      <c r="O30" s="60">
        <v>1.8979166666666665E-2</v>
      </c>
      <c r="P30" s="64">
        <v>15946.333333</v>
      </c>
      <c r="Q30" s="64">
        <v>0</v>
      </c>
      <c r="R30" s="64">
        <v>15946.333333</v>
      </c>
      <c r="S30" s="65">
        <v>-224053.66666700001</v>
      </c>
      <c r="T30" s="60">
        <v>6.6443055554166672E-2</v>
      </c>
    </row>
    <row r="31" spans="1:20" ht="14.45" hidden="1" customHeight="1" outlineLevel="4" collapsed="1" x14ac:dyDescent="0.25">
      <c r="A31" s="47" t="s">
        <v>2</v>
      </c>
      <c r="B31" s="47" t="s">
        <v>2</v>
      </c>
      <c r="C31" s="62" t="s">
        <v>2</v>
      </c>
      <c r="D31" s="63" t="s">
        <v>2</v>
      </c>
      <c r="E31" s="63" t="s">
        <v>2</v>
      </c>
      <c r="F31" s="47" t="s">
        <v>2</v>
      </c>
      <c r="H31" s="64">
        <v>4000</v>
      </c>
      <c r="I31" s="64">
        <v>0</v>
      </c>
      <c r="J31" s="64">
        <v>4000</v>
      </c>
      <c r="K31" s="64">
        <v>0</v>
      </c>
      <c r="L31" s="64">
        <v>0</v>
      </c>
      <c r="M31" s="64">
        <v>0</v>
      </c>
      <c r="N31" s="65">
        <v>-4000</v>
      </c>
      <c r="O31" s="60">
        <v>0</v>
      </c>
      <c r="P31" s="64">
        <v>0</v>
      </c>
      <c r="Q31" s="64">
        <v>0</v>
      </c>
      <c r="R31" s="64">
        <v>0</v>
      </c>
      <c r="S31" s="65">
        <v>-4000</v>
      </c>
      <c r="T31" s="60">
        <v>0</v>
      </c>
    </row>
    <row r="32" spans="1:20" ht="14.45" hidden="1" customHeight="1" outlineLevel="4" collapsed="1" x14ac:dyDescent="0.25">
      <c r="A32" s="47" t="s">
        <v>2</v>
      </c>
      <c r="B32" s="47" t="s">
        <v>2</v>
      </c>
      <c r="C32" s="62" t="s">
        <v>2</v>
      </c>
      <c r="D32" s="63" t="s">
        <v>2</v>
      </c>
      <c r="E32" s="63" t="s">
        <v>2</v>
      </c>
      <c r="F32" s="47" t="s">
        <v>2</v>
      </c>
      <c r="H32" s="64">
        <v>10000</v>
      </c>
      <c r="I32" s="64">
        <v>0</v>
      </c>
      <c r="J32" s="64">
        <v>10000</v>
      </c>
      <c r="K32" s="64">
        <v>0</v>
      </c>
      <c r="L32" s="64">
        <v>0</v>
      </c>
      <c r="M32" s="64">
        <v>0</v>
      </c>
      <c r="N32" s="65">
        <v>-10000</v>
      </c>
      <c r="O32" s="60">
        <v>0</v>
      </c>
      <c r="P32" s="64">
        <v>0</v>
      </c>
      <c r="Q32" s="64">
        <v>0</v>
      </c>
      <c r="R32" s="64">
        <v>0</v>
      </c>
      <c r="S32" s="65">
        <v>-10000</v>
      </c>
      <c r="T32" s="60">
        <v>0</v>
      </c>
    </row>
    <row r="33" spans="1:20" ht="14.45" hidden="1" customHeight="1" outlineLevel="4" collapsed="1" x14ac:dyDescent="0.25">
      <c r="A33" s="47" t="s">
        <v>2</v>
      </c>
      <c r="B33" s="47" t="s">
        <v>2</v>
      </c>
      <c r="C33" s="62" t="s">
        <v>2</v>
      </c>
      <c r="D33" s="63" t="s">
        <v>2</v>
      </c>
      <c r="E33" s="63" t="s">
        <v>2</v>
      </c>
      <c r="F33" s="47" t="s">
        <v>2</v>
      </c>
      <c r="H33" s="64">
        <v>22000</v>
      </c>
      <c r="I33" s="64">
        <v>0</v>
      </c>
      <c r="J33" s="64">
        <v>22000</v>
      </c>
      <c r="K33" s="64">
        <v>0</v>
      </c>
      <c r="L33" s="64">
        <v>0</v>
      </c>
      <c r="M33" s="64">
        <v>0</v>
      </c>
      <c r="N33" s="65">
        <v>-22000</v>
      </c>
      <c r="O33" s="60">
        <v>0</v>
      </c>
      <c r="P33" s="64">
        <v>0</v>
      </c>
      <c r="Q33" s="64">
        <v>0</v>
      </c>
      <c r="R33" s="64">
        <v>0</v>
      </c>
      <c r="S33" s="65">
        <v>-22000</v>
      </c>
      <c r="T33" s="60">
        <v>0</v>
      </c>
    </row>
    <row r="34" spans="1:20" ht="14.45" hidden="1" customHeight="1" outlineLevel="4" collapsed="1" x14ac:dyDescent="0.25">
      <c r="A34" s="47" t="s">
        <v>2</v>
      </c>
      <c r="B34" s="47" t="s">
        <v>2</v>
      </c>
      <c r="C34" s="62" t="s">
        <v>2</v>
      </c>
      <c r="D34" s="63" t="s">
        <v>2</v>
      </c>
      <c r="E34" s="63" t="s">
        <v>2</v>
      </c>
      <c r="F34" s="47" t="s">
        <v>2</v>
      </c>
      <c r="H34" s="64">
        <v>4000</v>
      </c>
      <c r="I34" s="64">
        <v>0</v>
      </c>
      <c r="J34" s="64">
        <v>4000</v>
      </c>
      <c r="K34" s="64">
        <v>0</v>
      </c>
      <c r="L34" s="64">
        <v>0</v>
      </c>
      <c r="M34" s="64">
        <v>0</v>
      </c>
      <c r="N34" s="65">
        <v>-4000</v>
      </c>
      <c r="O34" s="60">
        <v>0</v>
      </c>
      <c r="P34" s="64">
        <v>0</v>
      </c>
      <c r="Q34" s="64">
        <v>0</v>
      </c>
      <c r="R34" s="64">
        <v>0</v>
      </c>
      <c r="S34" s="65">
        <v>-4000</v>
      </c>
      <c r="T34" s="60">
        <v>0</v>
      </c>
    </row>
    <row r="35" spans="1:20" ht="14.45" hidden="1" customHeight="1" outlineLevel="4" collapsed="1" x14ac:dyDescent="0.25">
      <c r="A35" s="47" t="s">
        <v>2</v>
      </c>
      <c r="B35" s="47" t="s">
        <v>2</v>
      </c>
      <c r="C35" s="62" t="s">
        <v>2</v>
      </c>
      <c r="D35" s="63" t="s">
        <v>2</v>
      </c>
      <c r="E35" s="63" t="s">
        <v>2</v>
      </c>
      <c r="F35" s="47" t="s">
        <v>2</v>
      </c>
      <c r="H35" s="64">
        <v>0</v>
      </c>
      <c r="I35" s="64">
        <v>0</v>
      </c>
      <c r="J35" s="64">
        <v>0</v>
      </c>
      <c r="K35" s="64">
        <v>1186</v>
      </c>
      <c r="L35" s="64">
        <v>0</v>
      </c>
      <c r="M35" s="64">
        <v>1186</v>
      </c>
      <c r="N35" s="64">
        <v>1186</v>
      </c>
      <c r="O35" s="60">
        <v>1</v>
      </c>
      <c r="P35" s="64">
        <v>1186</v>
      </c>
      <c r="Q35" s="64">
        <v>0</v>
      </c>
      <c r="R35" s="64">
        <v>1186</v>
      </c>
      <c r="S35" s="64">
        <v>1186</v>
      </c>
      <c r="T35" s="60">
        <v>1</v>
      </c>
    </row>
    <row r="36" spans="1:20" x14ac:dyDescent="0.25">
      <c r="A36" s="47" t="s">
        <v>2</v>
      </c>
      <c r="B36" s="48" t="s">
        <v>29</v>
      </c>
      <c r="H36" s="49">
        <v>190041251</v>
      </c>
      <c r="I36" s="49">
        <v>1159071</v>
      </c>
      <c r="J36" s="49">
        <v>191200322</v>
      </c>
      <c r="K36" s="49">
        <v>62565626.350000001</v>
      </c>
      <c r="L36" s="49">
        <v>0</v>
      </c>
      <c r="M36" s="49">
        <v>62565626.350000001</v>
      </c>
      <c r="N36" s="50">
        <v>-128634695.65000001</v>
      </c>
      <c r="O36" s="51">
        <v>0.32722552815575279</v>
      </c>
      <c r="P36" s="49">
        <v>170794248.27997601</v>
      </c>
      <c r="Q36" s="49">
        <v>21578992</v>
      </c>
      <c r="R36" s="49">
        <v>192373240.27997601</v>
      </c>
      <c r="S36" s="49">
        <v>1172918.2799760001</v>
      </c>
      <c r="T36" s="51">
        <v>1.0061344995013972</v>
      </c>
    </row>
    <row r="37" spans="1:20" outlineLevel="1" x14ac:dyDescent="0.25">
      <c r="A37" s="52" t="s">
        <v>2</v>
      </c>
      <c r="B37" s="52" t="s">
        <v>2</v>
      </c>
      <c r="C37" s="66" t="s">
        <v>30</v>
      </c>
      <c r="H37" s="54">
        <v>15124846</v>
      </c>
      <c r="I37" s="54">
        <v>0</v>
      </c>
      <c r="J37" s="54">
        <v>15124846</v>
      </c>
      <c r="K37" s="54">
        <v>7713820.2400000002</v>
      </c>
      <c r="L37" s="54">
        <v>0</v>
      </c>
      <c r="M37" s="54">
        <v>7713820.2400000002</v>
      </c>
      <c r="N37" s="55">
        <v>-7411025.7599999998</v>
      </c>
      <c r="O37" s="56">
        <v>0.51000983679437129</v>
      </c>
      <c r="P37" s="54">
        <v>14027217.516664</v>
      </c>
      <c r="Q37" s="54">
        <v>2027491</v>
      </c>
      <c r="R37" s="54">
        <v>16054708.516664</v>
      </c>
      <c r="S37" s="54">
        <v>929862.516664</v>
      </c>
      <c r="T37" s="57">
        <v>1.0614791394678664</v>
      </c>
    </row>
    <row r="38" spans="1:20" outlineLevel="2" collapsed="1" x14ac:dyDescent="0.25">
      <c r="A38" s="47" t="s">
        <v>2</v>
      </c>
      <c r="B38" s="47" t="s">
        <v>2</v>
      </c>
      <c r="D38" s="47" t="s">
        <v>31</v>
      </c>
      <c r="H38" s="58">
        <v>15124846</v>
      </c>
      <c r="I38" s="58">
        <v>0</v>
      </c>
      <c r="J38" s="58">
        <v>15124846</v>
      </c>
      <c r="K38" s="58">
        <v>7713820.2400000002</v>
      </c>
      <c r="L38" s="58">
        <v>0</v>
      </c>
      <c r="M38" s="58">
        <v>7713820.2400000002</v>
      </c>
      <c r="N38" s="59">
        <v>-7411025.7599999998</v>
      </c>
      <c r="O38" s="60">
        <v>0.51000983679437129</v>
      </c>
      <c r="P38" s="58">
        <v>14027217.516664</v>
      </c>
      <c r="Q38" s="58">
        <v>2027491</v>
      </c>
      <c r="R38" s="58">
        <v>16054708.516664</v>
      </c>
      <c r="S38" s="58">
        <v>929862.516664</v>
      </c>
      <c r="T38" s="61">
        <v>1.0614791394678664</v>
      </c>
    </row>
    <row r="39" spans="1:20" ht="14.45" hidden="1" customHeight="1" outlineLevel="3" collapsed="1" x14ac:dyDescent="0.25">
      <c r="A39" s="47" t="s">
        <v>2</v>
      </c>
      <c r="B39" s="47" t="s">
        <v>2</v>
      </c>
      <c r="C39" s="62" t="s">
        <v>2</v>
      </c>
      <c r="E39" s="47" t="s">
        <v>2</v>
      </c>
      <c r="H39" s="58">
        <v>15124846</v>
      </c>
      <c r="I39" s="58">
        <v>0</v>
      </c>
      <c r="J39" s="58">
        <v>15124846</v>
      </c>
      <c r="K39" s="58">
        <v>7713820.2400000002</v>
      </c>
      <c r="L39" s="58">
        <v>0</v>
      </c>
      <c r="M39" s="58">
        <v>7713820.2400000002</v>
      </c>
      <c r="N39" s="59">
        <v>-7411025.7599999998</v>
      </c>
      <c r="O39" s="60">
        <v>0.51000983679437129</v>
      </c>
      <c r="P39" s="58">
        <v>14027217.516664</v>
      </c>
      <c r="Q39" s="58">
        <v>2027491</v>
      </c>
      <c r="R39" s="58">
        <v>16054708.516664</v>
      </c>
      <c r="S39" s="58">
        <v>929862.516664</v>
      </c>
      <c r="T39" s="61">
        <v>1.0614791394678664</v>
      </c>
    </row>
    <row r="40" spans="1:20" ht="14.45" hidden="1" customHeight="1" outlineLevel="4" collapsed="1" x14ac:dyDescent="0.25">
      <c r="A40" s="47" t="s">
        <v>2</v>
      </c>
      <c r="B40" s="47" t="s">
        <v>2</v>
      </c>
      <c r="C40" s="62" t="s">
        <v>2</v>
      </c>
      <c r="D40" s="63" t="s">
        <v>2</v>
      </c>
      <c r="E40" s="63" t="s">
        <v>2</v>
      </c>
      <c r="F40" s="47" t="s">
        <v>2</v>
      </c>
      <c r="H40" s="64">
        <v>340000</v>
      </c>
      <c r="I40" s="64">
        <v>0</v>
      </c>
      <c r="J40" s="64">
        <v>340000</v>
      </c>
      <c r="K40" s="64">
        <v>191049.06</v>
      </c>
      <c r="L40" s="64">
        <v>0</v>
      </c>
      <c r="M40" s="64">
        <v>191049.06</v>
      </c>
      <c r="N40" s="65">
        <v>-148950.94</v>
      </c>
      <c r="O40" s="60">
        <v>0.56190899999999999</v>
      </c>
      <c r="P40" s="64">
        <v>259731.61333299999</v>
      </c>
      <c r="Q40" s="64">
        <v>0</v>
      </c>
      <c r="R40" s="64">
        <v>259731.61333299999</v>
      </c>
      <c r="S40" s="65">
        <v>-80268.386666999999</v>
      </c>
      <c r="T40" s="60">
        <v>0.76391650980294112</v>
      </c>
    </row>
    <row r="41" spans="1:20" ht="14.45" hidden="1" customHeight="1" outlineLevel="4" collapsed="1" x14ac:dyDescent="0.25">
      <c r="A41" s="47" t="s">
        <v>2</v>
      </c>
      <c r="B41" s="47" t="s">
        <v>2</v>
      </c>
      <c r="C41" s="62" t="s">
        <v>2</v>
      </c>
      <c r="D41" s="63" t="s">
        <v>2</v>
      </c>
      <c r="E41" s="63" t="s">
        <v>2</v>
      </c>
      <c r="F41" s="47" t="s">
        <v>2</v>
      </c>
      <c r="H41" s="64">
        <v>14722998</v>
      </c>
      <c r="I41" s="64">
        <v>0</v>
      </c>
      <c r="J41" s="64">
        <v>14722998</v>
      </c>
      <c r="K41" s="64">
        <v>7454651.1799999997</v>
      </c>
      <c r="L41" s="64">
        <v>0</v>
      </c>
      <c r="M41" s="64">
        <v>7454651.1799999997</v>
      </c>
      <c r="N41" s="65">
        <v>-7268346.8200000003</v>
      </c>
      <c r="O41" s="60">
        <v>0.50632698449052294</v>
      </c>
      <c r="P41" s="64">
        <v>13696792.569998</v>
      </c>
      <c r="Q41" s="64">
        <v>2027491</v>
      </c>
      <c r="R41" s="64">
        <v>15724283.569998</v>
      </c>
      <c r="S41" s="64">
        <v>1001285.569998</v>
      </c>
      <c r="T41" s="60">
        <v>1.0680082663869139</v>
      </c>
    </row>
    <row r="42" spans="1:20" ht="14.45" hidden="1" customHeight="1" outlineLevel="4" collapsed="1" x14ac:dyDescent="0.25">
      <c r="A42" s="47" t="s">
        <v>2</v>
      </c>
      <c r="B42" s="47" t="s">
        <v>2</v>
      </c>
      <c r="C42" s="62" t="s">
        <v>2</v>
      </c>
      <c r="D42" s="63" t="s">
        <v>2</v>
      </c>
      <c r="E42" s="63" t="s">
        <v>2</v>
      </c>
      <c r="F42" s="47" t="s">
        <v>2</v>
      </c>
      <c r="H42" s="64">
        <v>55998</v>
      </c>
      <c r="I42" s="64">
        <v>0</v>
      </c>
      <c r="J42" s="64">
        <v>55998</v>
      </c>
      <c r="K42" s="64">
        <v>61920</v>
      </c>
      <c r="L42" s="64">
        <v>0</v>
      </c>
      <c r="M42" s="64">
        <v>61920</v>
      </c>
      <c r="N42" s="64">
        <v>5922</v>
      </c>
      <c r="O42" s="60">
        <v>1.1057537769206043</v>
      </c>
      <c r="P42" s="64">
        <v>64440</v>
      </c>
      <c r="Q42" s="64">
        <v>0</v>
      </c>
      <c r="R42" s="64">
        <v>64440</v>
      </c>
      <c r="S42" s="64">
        <v>8442</v>
      </c>
      <c r="T42" s="60">
        <v>1.1507553841208615</v>
      </c>
    </row>
    <row r="43" spans="1:20" ht="14.45" hidden="1" customHeight="1" outlineLevel="4" collapsed="1" x14ac:dyDescent="0.25">
      <c r="A43" s="47" t="s">
        <v>2</v>
      </c>
      <c r="B43" s="47" t="s">
        <v>2</v>
      </c>
      <c r="C43" s="62" t="s">
        <v>2</v>
      </c>
      <c r="D43" s="63" t="s">
        <v>2</v>
      </c>
      <c r="E43" s="63" t="s">
        <v>2</v>
      </c>
      <c r="F43" s="47" t="s">
        <v>2</v>
      </c>
      <c r="H43" s="64">
        <v>5850</v>
      </c>
      <c r="I43" s="64">
        <v>0</v>
      </c>
      <c r="J43" s="64">
        <v>5850</v>
      </c>
      <c r="K43" s="64">
        <v>6200</v>
      </c>
      <c r="L43" s="64">
        <v>0</v>
      </c>
      <c r="M43" s="64">
        <v>6200</v>
      </c>
      <c r="N43" s="64">
        <v>350</v>
      </c>
      <c r="O43" s="60">
        <v>1.0598290598290598</v>
      </c>
      <c r="P43" s="64">
        <v>6253.3333329999996</v>
      </c>
      <c r="Q43" s="64">
        <v>0</v>
      </c>
      <c r="R43" s="64">
        <v>6253.3333329999996</v>
      </c>
      <c r="S43" s="64">
        <v>403.33333299999998</v>
      </c>
      <c r="T43" s="60">
        <v>1.0689458688888889</v>
      </c>
    </row>
    <row r="44" spans="1:20" outlineLevel="1" x14ac:dyDescent="0.25">
      <c r="A44" s="52" t="s">
        <v>2</v>
      </c>
      <c r="B44" s="52" t="s">
        <v>2</v>
      </c>
      <c r="C44" s="66" t="s">
        <v>32</v>
      </c>
      <c r="H44" s="54">
        <v>546772</v>
      </c>
      <c r="I44" s="54">
        <v>0</v>
      </c>
      <c r="J44" s="54">
        <v>546772</v>
      </c>
      <c r="K44" s="54">
        <v>67808.759999999995</v>
      </c>
      <c r="L44" s="54">
        <v>0</v>
      </c>
      <c r="M44" s="54">
        <v>67808.759999999995</v>
      </c>
      <c r="N44" s="55">
        <v>-478963.24</v>
      </c>
      <c r="O44" s="56">
        <v>0.12401651876833489</v>
      </c>
      <c r="P44" s="54">
        <v>1517767.07</v>
      </c>
      <c r="Q44" s="55">
        <v>-970995</v>
      </c>
      <c r="R44" s="54">
        <v>546772.06999999995</v>
      </c>
      <c r="S44" s="54">
        <v>7.0000000000000007E-2</v>
      </c>
      <c r="T44" s="57">
        <v>1.0000001280241124</v>
      </c>
    </row>
    <row r="45" spans="1:20" outlineLevel="2" collapsed="1" x14ac:dyDescent="0.25">
      <c r="A45" s="47" t="s">
        <v>2</v>
      </c>
      <c r="B45" s="47" t="s">
        <v>2</v>
      </c>
      <c r="D45" s="47" t="s">
        <v>33</v>
      </c>
      <c r="H45" s="58">
        <v>546772</v>
      </c>
      <c r="I45" s="58">
        <v>0</v>
      </c>
      <c r="J45" s="58">
        <v>546772</v>
      </c>
      <c r="K45" s="58">
        <v>67808.759999999995</v>
      </c>
      <c r="L45" s="58">
        <v>0</v>
      </c>
      <c r="M45" s="58">
        <v>67808.759999999995</v>
      </c>
      <c r="N45" s="59">
        <v>-478963.24</v>
      </c>
      <c r="O45" s="60">
        <v>0.12401651876833489</v>
      </c>
      <c r="P45" s="58">
        <v>1517767.07</v>
      </c>
      <c r="Q45" s="59">
        <v>-970995</v>
      </c>
      <c r="R45" s="58">
        <v>546772.06999999995</v>
      </c>
      <c r="S45" s="58">
        <v>7.0000000000000007E-2</v>
      </c>
      <c r="T45" s="61">
        <v>1.0000001280241124</v>
      </c>
    </row>
    <row r="46" spans="1:20" ht="14.45" hidden="1" customHeight="1" outlineLevel="3" collapsed="1" x14ac:dyDescent="0.25">
      <c r="A46" s="47" t="s">
        <v>2</v>
      </c>
      <c r="B46" s="47" t="s">
        <v>2</v>
      </c>
      <c r="C46" s="62" t="s">
        <v>2</v>
      </c>
      <c r="E46" s="47" t="s">
        <v>2</v>
      </c>
      <c r="H46" s="58">
        <v>546772</v>
      </c>
      <c r="I46" s="58">
        <v>0</v>
      </c>
      <c r="J46" s="58">
        <v>546772</v>
      </c>
      <c r="K46" s="58">
        <v>67808.759999999995</v>
      </c>
      <c r="L46" s="58">
        <v>0</v>
      </c>
      <c r="M46" s="58">
        <v>67808.759999999995</v>
      </c>
      <c r="N46" s="59">
        <v>-478963.24</v>
      </c>
      <c r="O46" s="60">
        <v>0.12401651876833489</v>
      </c>
      <c r="P46" s="58">
        <v>1517767.07</v>
      </c>
      <c r="Q46" s="59">
        <v>-970995</v>
      </c>
      <c r="R46" s="58">
        <v>546772.06999999995</v>
      </c>
      <c r="S46" s="58">
        <v>7.0000000000000007E-2</v>
      </c>
      <c r="T46" s="61">
        <v>1.0000001280241124</v>
      </c>
    </row>
    <row r="47" spans="1:20" ht="14.45" hidden="1" customHeight="1" outlineLevel="4" collapsed="1" x14ac:dyDescent="0.25">
      <c r="A47" s="47" t="s">
        <v>2</v>
      </c>
      <c r="B47" s="47" t="s">
        <v>2</v>
      </c>
      <c r="C47" s="62" t="s">
        <v>2</v>
      </c>
      <c r="D47" s="63" t="s">
        <v>2</v>
      </c>
      <c r="E47" s="63" t="s">
        <v>2</v>
      </c>
      <c r="F47" s="47" t="s">
        <v>2</v>
      </c>
      <c r="H47" s="64">
        <v>546772</v>
      </c>
      <c r="I47" s="64">
        <v>0</v>
      </c>
      <c r="J47" s="64">
        <v>546772</v>
      </c>
      <c r="K47" s="64">
        <v>67808.759999999995</v>
      </c>
      <c r="L47" s="64">
        <v>0</v>
      </c>
      <c r="M47" s="64">
        <v>67808.759999999995</v>
      </c>
      <c r="N47" s="65">
        <v>-478963.24</v>
      </c>
      <c r="O47" s="60">
        <v>0.12401651876833489</v>
      </c>
      <c r="P47" s="64">
        <v>1517767.07</v>
      </c>
      <c r="Q47" s="65">
        <v>-970995</v>
      </c>
      <c r="R47" s="64">
        <v>546772.06999999995</v>
      </c>
      <c r="S47" s="64">
        <v>7.0000000000000007E-2</v>
      </c>
      <c r="T47" s="60">
        <v>1.0000001280241124</v>
      </c>
    </row>
    <row r="48" spans="1:20" outlineLevel="1" x14ac:dyDescent="0.25">
      <c r="A48" s="52" t="s">
        <v>2</v>
      </c>
      <c r="B48" s="52" t="s">
        <v>2</v>
      </c>
      <c r="C48" s="66" t="s">
        <v>34</v>
      </c>
      <c r="H48" s="54">
        <v>1742580</v>
      </c>
      <c r="I48" s="54">
        <v>0</v>
      </c>
      <c r="J48" s="54">
        <v>1742580</v>
      </c>
      <c r="K48" s="54">
        <v>909050.77</v>
      </c>
      <c r="L48" s="54">
        <v>0</v>
      </c>
      <c r="M48" s="54">
        <v>909050.77</v>
      </c>
      <c r="N48" s="55">
        <v>-833529.23</v>
      </c>
      <c r="O48" s="56">
        <v>0.52166946137336589</v>
      </c>
      <c r="P48" s="54">
        <v>1453464.313332</v>
      </c>
      <c r="Q48" s="54">
        <v>184603</v>
      </c>
      <c r="R48" s="54">
        <v>1638067.313332</v>
      </c>
      <c r="S48" s="55">
        <v>-104512.68666799999</v>
      </c>
      <c r="T48" s="57">
        <v>0.94002416723019888</v>
      </c>
    </row>
    <row r="49" spans="1:20" outlineLevel="2" collapsed="1" x14ac:dyDescent="0.25">
      <c r="A49" s="47" t="s">
        <v>2</v>
      </c>
      <c r="B49" s="47" t="s">
        <v>2</v>
      </c>
      <c r="D49" s="47" t="s">
        <v>35</v>
      </c>
      <c r="H49" s="58">
        <v>1222580</v>
      </c>
      <c r="I49" s="58">
        <v>0</v>
      </c>
      <c r="J49" s="58">
        <v>1222580</v>
      </c>
      <c r="K49" s="58">
        <v>782657.37</v>
      </c>
      <c r="L49" s="58">
        <v>0</v>
      </c>
      <c r="M49" s="58">
        <v>782657.37</v>
      </c>
      <c r="N49" s="59">
        <v>-439922.63</v>
      </c>
      <c r="O49" s="60">
        <v>0.64016863518133782</v>
      </c>
      <c r="P49" s="58">
        <v>1301329.289999</v>
      </c>
      <c r="Q49" s="58">
        <v>79809</v>
      </c>
      <c r="R49" s="58">
        <v>1381138.289999</v>
      </c>
      <c r="S49" s="58">
        <v>158558.289999</v>
      </c>
      <c r="T49" s="61">
        <v>1.1296915457466996</v>
      </c>
    </row>
    <row r="50" spans="1:20" ht="14.45" hidden="1" customHeight="1" outlineLevel="3" collapsed="1" x14ac:dyDescent="0.25">
      <c r="A50" s="47" t="s">
        <v>2</v>
      </c>
      <c r="B50" s="47" t="s">
        <v>2</v>
      </c>
      <c r="C50" s="62" t="s">
        <v>2</v>
      </c>
      <c r="E50" s="47" t="s">
        <v>2</v>
      </c>
      <c r="H50" s="58">
        <v>1222580</v>
      </c>
      <c r="I50" s="58">
        <v>0</v>
      </c>
      <c r="J50" s="58">
        <v>1222580</v>
      </c>
      <c r="K50" s="58">
        <v>782657.37</v>
      </c>
      <c r="L50" s="58">
        <v>0</v>
      </c>
      <c r="M50" s="58">
        <v>782657.37</v>
      </c>
      <c r="N50" s="59">
        <v>-439922.63</v>
      </c>
      <c r="O50" s="60">
        <v>0.64016863518133782</v>
      </c>
      <c r="P50" s="58">
        <v>1301329.289999</v>
      </c>
      <c r="Q50" s="58">
        <v>79809</v>
      </c>
      <c r="R50" s="58">
        <v>1381138.289999</v>
      </c>
      <c r="S50" s="58">
        <v>158558.289999</v>
      </c>
      <c r="T50" s="61">
        <v>1.1296915457466996</v>
      </c>
    </row>
    <row r="51" spans="1:20" ht="14.45" hidden="1" customHeight="1" outlineLevel="4" collapsed="1" x14ac:dyDescent="0.25">
      <c r="A51" s="47" t="s">
        <v>2</v>
      </c>
      <c r="B51" s="47" t="s">
        <v>2</v>
      </c>
      <c r="C51" s="62" t="s">
        <v>2</v>
      </c>
      <c r="D51" s="63" t="s">
        <v>2</v>
      </c>
      <c r="E51" s="63" t="s">
        <v>2</v>
      </c>
      <c r="F51" s="47" t="s">
        <v>2</v>
      </c>
      <c r="H51" s="64">
        <v>899080</v>
      </c>
      <c r="I51" s="64">
        <v>0</v>
      </c>
      <c r="J51" s="64">
        <v>899080</v>
      </c>
      <c r="K51" s="64">
        <v>470509.37</v>
      </c>
      <c r="L51" s="64">
        <v>0</v>
      </c>
      <c r="M51" s="64">
        <v>470509.37</v>
      </c>
      <c r="N51" s="65">
        <v>-428570.63</v>
      </c>
      <c r="O51" s="60">
        <v>0.52332314143346537</v>
      </c>
      <c r="P51" s="64">
        <v>984781.28999900003</v>
      </c>
      <c r="Q51" s="64">
        <v>84209</v>
      </c>
      <c r="R51" s="64">
        <v>1068990.289999</v>
      </c>
      <c r="S51" s="64">
        <v>169910.289999</v>
      </c>
      <c r="T51" s="60">
        <v>1.1889823931118477</v>
      </c>
    </row>
    <row r="52" spans="1:20" ht="14.45" hidden="1" customHeight="1" outlineLevel="4" collapsed="1" x14ac:dyDescent="0.25">
      <c r="A52" s="47" t="s">
        <v>2</v>
      </c>
      <c r="B52" s="47" t="s">
        <v>2</v>
      </c>
      <c r="C52" s="62" t="s">
        <v>2</v>
      </c>
      <c r="D52" s="63" t="s">
        <v>2</v>
      </c>
      <c r="E52" s="63" t="s">
        <v>2</v>
      </c>
      <c r="F52" s="47" t="s">
        <v>2</v>
      </c>
      <c r="H52" s="64">
        <v>323500</v>
      </c>
      <c r="I52" s="64">
        <v>0</v>
      </c>
      <c r="J52" s="64">
        <v>323500</v>
      </c>
      <c r="K52" s="64">
        <v>312148</v>
      </c>
      <c r="L52" s="64">
        <v>0</v>
      </c>
      <c r="M52" s="64">
        <v>312148</v>
      </c>
      <c r="N52" s="65">
        <v>-11352</v>
      </c>
      <c r="O52" s="60">
        <v>0.96490880989180838</v>
      </c>
      <c r="P52" s="64">
        <v>316548</v>
      </c>
      <c r="Q52" s="65">
        <v>-4400</v>
      </c>
      <c r="R52" s="64">
        <v>312148</v>
      </c>
      <c r="S52" s="65">
        <v>-11352</v>
      </c>
      <c r="T52" s="60">
        <v>0.96490880989180838</v>
      </c>
    </row>
    <row r="53" spans="1:20" outlineLevel="2" collapsed="1" x14ac:dyDescent="0.25">
      <c r="A53" s="47" t="s">
        <v>2</v>
      </c>
      <c r="B53" s="47" t="s">
        <v>2</v>
      </c>
      <c r="D53" s="47" t="s">
        <v>98</v>
      </c>
      <c r="H53" s="58">
        <v>520000</v>
      </c>
      <c r="I53" s="58">
        <v>0</v>
      </c>
      <c r="J53" s="58">
        <v>520000</v>
      </c>
      <c r="K53" s="58">
        <v>126393.4</v>
      </c>
      <c r="L53" s="58">
        <v>0</v>
      </c>
      <c r="M53" s="58">
        <v>126393.4</v>
      </c>
      <c r="N53" s="59">
        <v>-393606.6</v>
      </c>
      <c r="O53" s="60">
        <v>0.24306423076923078</v>
      </c>
      <c r="P53" s="58">
        <v>152135.02333299999</v>
      </c>
      <c r="Q53" s="58">
        <v>104794</v>
      </c>
      <c r="R53" s="58">
        <v>256929.02333299999</v>
      </c>
      <c r="S53" s="59">
        <v>-263070.97666699998</v>
      </c>
      <c r="T53" s="61">
        <v>0.49409427564038461</v>
      </c>
    </row>
    <row r="54" spans="1:20" ht="14.45" hidden="1" customHeight="1" outlineLevel="3" collapsed="1" x14ac:dyDescent="0.25">
      <c r="A54" s="47" t="s">
        <v>2</v>
      </c>
      <c r="B54" s="47" t="s">
        <v>2</v>
      </c>
      <c r="C54" s="62" t="s">
        <v>2</v>
      </c>
      <c r="E54" s="47" t="s">
        <v>2</v>
      </c>
      <c r="H54" s="58">
        <v>520000</v>
      </c>
      <c r="I54" s="58">
        <v>0</v>
      </c>
      <c r="J54" s="58">
        <v>520000</v>
      </c>
      <c r="K54" s="58">
        <v>126393.4</v>
      </c>
      <c r="L54" s="58">
        <v>0</v>
      </c>
      <c r="M54" s="58">
        <v>126393.4</v>
      </c>
      <c r="N54" s="59">
        <v>-393606.6</v>
      </c>
      <c r="O54" s="60">
        <v>0.24306423076923078</v>
      </c>
      <c r="P54" s="58">
        <v>152135.02333299999</v>
      </c>
      <c r="Q54" s="58">
        <v>104794</v>
      </c>
      <c r="R54" s="58">
        <v>256929.02333299999</v>
      </c>
      <c r="S54" s="59">
        <v>-263070.97666699998</v>
      </c>
      <c r="T54" s="61">
        <v>0.49409427564038461</v>
      </c>
    </row>
    <row r="55" spans="1:20" ht="14.45" hidden="1" customHeight="1" outlineLevel="4" collapsed="1" x14ac:dyDescent="0.25">
      <c r="A55" s="47" t="s">
        <v>2</v>
      </c>
      <c r="B55" s="47" t="s">
        <v>2</v>
      </c>
      <c r="C55" s="62" t="s">
        <v>2</v>
      </c>
      <c r="D55" s="63" t="s">
        <v>2</v>
      </c>
      <c r="E55" s="63" t="s">
        <v>2</v>
      </c>
      <c r="F55" s="47" t="s">
        <v>2</v>
      </c>
      <c r="H55" s="64">
        <v>0</v>
      </c>
      <c r="I55" s="64">
        <v>0</v>
      </c>
      <c r="J55" s="64">
        <v>0</v>
      </c>
      <c r="K55" s="64">
        <v>387.5</v>
      </c>
      <c r="L55" s="64">
        <v>0</v>
      </c>
      <c r="M55" s="64">
        <v>387.5</v>
      </c>
      <c r="N55" s="64">
        <v>387.5</v>
      </c>
      <c r="O55" s="60">
        <v>1</v>
      </c>
      <c r="P55" s="64">
        <v>629.42333299999996</v>
      </c>
      <c r="Q55" s="64">
        <v>0</v>
      </c>
      <c r="R55" s="64">
        <v>629.42333299999996</v>
      </c>
      <c r="S55" s="64">
        <v>629.42333299999996</v>
      </c>
      <c r="T55" s="60">
        <v>1</v>
      </c>
    </row>
    <row r="56" spans="1:20" ht="14.45" hidden="1" customHeight="1" outlineLevel="4" collapsed="1" x14ac:dyDescent="0.25">
      <c r="A56" s="47" t="s">
        <v>2</v>
      </c>
      <c r="B56" s="47" t="s">
        <v>2</v>
      </c>
      <c r="C56" s="62" t="s">
        <v>2</v>
      </c>
      <c r="D56" s="63" t="s">
        <v>2</v>
      </c>
      <c r="E56" s="63" t="s">
        <v>2</v>
      </c>
      <c r="F56" s="47" t="s">
        <v>2</v>
      </c>
      <c r="H56" s="64">
        <v>520000</v>
      </c>
      <c r="I56" s="64">
        <v>0</v>
      </c>
      <c r="J56" s="64">
        <v>520000</v>
      </c>
      <c r="K56" s="64">
        <v>126005.9</v>
      </c>
      <c r="L56" s="64">
        <v>0</v>
      </c>
      <c r="M56" s="64">
        <v>126005.9</v>
      </c>
      <c r="N56" s="65">
        <v>-393994.1</v>
      </c>
      <c r="O56" s="60">
        <v>0.24231903846153846</v>
      </c>
      <c r="P56" s="64">
        <v>151505.60000000001</v>
      </c>
      <c r="Q56" s="64">
        <v>104794</v>
      </c>
      <c r="R56" s="64">
        <v>256299.6</v>
      </c>
      <c r="S56" s="65">
        <v>-263700.40000000002</v>
      </c>
      <c r="T56" s="60">
        <v>0.49288384615384617</v>
      </c>
    </row>
    <row r="57" spans="1:20" outlineLevel="1" x14ac:dyDescent="0.25">
      <c r="A57" s="52" t="s">
        <v>2</v>
      </c>
      <c r="B57" s="52" t="s">
        <v>2</v>
      </c>
      <c r="C57" s="53" t="s">
        <v>88</v>
      </c>
      <c r="H57" s="54">
        <v>3557411</v>
      </c>
      <c r="I57" s="54">
        <v>0</v>
      </c>
      <c r="J57" s="54">
        <v>3557411</v>
      </c>
      <c r="K57" s="54">
        <v>2114027.36</v>
      </c>
      <c r="L57" s="54">
        <v>0</v>
      </c>
      <c r="M57" s="54">
        <v>2114027.36</v>
      </c>
      <c r="N57" s="55">
        <v>-1443383.64</v>
      </c>
      <c r="O57" s="56">
        <v>0.59426008408924358</v>
      </c>
      <c r="P57" s="54">
        <v>3899513.7699970002</v>
      </c>
      <c r="Q57" s="55">
        <v>-61474</v>
      </c>
      <c r="R57" s="54">
        <v>3838039.7699970002</v>
      </c>
      <c r="S57" s="54">
        <v>280628.769997</v>
      </c>
      <c r="T57" s="57">
        <v>1.0788856755648981</v>
      </c>
    </row>
    <row r="58" spans="1:20" outlineLevel="2" collapsed="1" x14ac:dyDescent="0.25">
      <c r="A58" s="47" t="s">
        <v>2</v>
      </c>
      <c r="B58" s="47" t="s">
        <v>2</v>
      </c>
      <c r="D58" s="47" t="s">
        <v>95</v>
      </c>
      <c r="H58" s="58">
        <v>580000</v>
      </c>
      <c r="I58" s="58">
        <v>0</v>
      </c>
      <c r="J58" s="58">
        <v>580000</v>
      </c>
      <c r="K58" s="58">
        <v>311544.65000000002</v>
      </c>
      <c r="L58" s="58">
        <v>0</v>
      </c>
      <c r="M58" s="58">
        <v>311544.65000000002</v>
      </c>
      <c r="N58" s="59">
        <v>-268455.34999999998</v>
      </c>
      <c r="O58" s="60">
        <v>0.53714594827586204</v>
      </c>
      <c r="P58" s="58">
        <v>508800.36333199998</v>
      </c>
      <c r="Q58" s="58">
        <v>9000</v>
      </c>
      <c r="R58" s="58">
        <v>517800.36333199998</v>
      </c>
      <c r="S58" s="59">
        <v>-62199.636667999999</v>
      </c>
      <c r="T58" s="61">
        <v>0.8927592471241379</v>
      </c>
    </row>
    <row r="59" spans="1:20" ht="14.45" hidden="1" customHeight="1" outlineLevel="3" collapsed="1" x14ac:dyDescent="0.25">
      <c r="A59" s="47" t="s">
        <v>2</v>
      </c>
      <c r="B59" s="47" t="s">
        <v>2</v>
      </c>
      <c r="C59" s="62" t="s">
        <v>2</v>
      </c>
      <c r="E59" s="47" t="s">
        <v>2</v>
      </c>
      <c r="H59" s="58">
        <v>580000</v>
      </c>
      <c r="I59" s="58">
        <v>0</v>
      </c>
      <c r="J59" s="58">
        <v>580000</v>
      </c>
      <c r="K59" s="58">
        <v>311544.65000000002</v>
      </c>
      <c r="L59" s="58">
        <v>0</v>
      </c>
      <c r="M59" s="58">
        <v>311544.65000000002</v>
      </c>
      <c r="N59" s="59">
        <v>-268455.34999999998</v>
      </c>
      <c r="O59" s="60">
        <v>0.53714594827586204</v>
      </c>
      <c r="P59" s="58">
        <v>508800.36333199998</v>
      </c>
      <c r="Q59" s="58">
        <v>9000</v>
      </c>
      <c r="R59" s="58">
        <v>517800.36333199998</v>
      </c>
      <c r="S59" s="59">
        <v>-62199.636667999999</v>
      </c>
      <c r="T59" s="61">
        <v>0.8927592471241379</v>
      </c>
    </row>
    <row r="60" spans="1:20" ht="14.45" hidden="1" customHeight="1" outlineLevel="4" collapsed="1" x14ac:dyDescent="0.25">
      <c r="A60" s="47" t="s">
        <v>2</v>
      </c>
      <c r="B60" s="47" t="s">
        <v>2</v>
      </c>
      <c r="C60" s="62" t="s">
        <v>2</v>
      </c>
      <c r="D60" s="63" t="s">
        <v>2</v>
      </c>
      <c r="E60" s="63" t="s">
        <v>2</v>
      </c>
      <c r="F60" s="47" t="s">
        <v>2</v>
      </c>
      <c r="H60" s="64">
        <v>0</v>
      </c>
      <c r="I60" s="64">
        <v>0</v>
      </c>
      <c r="J60" s="64">
        <v>0</v>
      </c>
      <c r="K60" s="64">
        <v>311544.65000000002</v>
      </c>
      <c r="L60" s="64">
        <v>0</v>
      </c>
      <c r="M60" s="64">
        <v>311544.65000000002</v>
      </c>
      <c r="N60" s="64">
        <v>311544.65000000002</v>
      </c>
      <c r="O60" s="60">
        <v>1</v>
      </c>
      <c r="P60" s="64">
        <v>508205.36333199998</v>
      </c>
      <c r="Q60" s="64">
        <v>0</v>
      </c>
      <c r="R60" s="64">
        <v>508205.36333199998</v>
      </c>
      <c r="S60" s="64">
        <v>508205.36333199998</v>
      </c>
      <c r="T60" s="60">
        <v>1</v>
      </c>
    </row>
    <row r="61" spans="1:20" ht="14.45" hidden="1" customHeight="1" outlineLevel="4" collapsed="1" x14ac:dyDescent="0.25">
      <c r="A61" s="47" t="s">
        <v>2</v>
      </c>
      <c r="B61" s="47" t="s">
        <v>2</v>
      </c>
      <c r="C61" s="62" t="s">
        <v>2</v>
      </c>
      <c r="D61" s="63" t="s">
        <v>2</v>
      </c>
      <c r="E61" s="63" t="s">
        <v>2</v>
      </c>
      <c r="F61" s="47" t="s">
        <v>2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0">
        <v>0</v>
      </c>
      <c r="P61" s="64">
        <v>595</v>
      </c>
      <c r="Q61" s="64">
        <v>0</v>
      </c>
      <c r="R61" s="64">
        <v>595</v>
      </c>
      <c r="S61" s="64">
        <v>595</v>
      </c>
      <c r="T61" s="60">
        <v>1</v>
      </c>
    </row>
    <row r="62" spans="1:20" ht="14.45" hidden="1" customHeight="1" outlineLevel="4" collapsed="1" x14ac:dyDescent="0.25">
      <c r="A62" s="47" t="s">
        <v>2</v>
      </c>
      <c r="B62" s="47" t="s">
        <v>2</v>
      </c>
      <c r="C62" s="62" t="s">
        <v>2</v>
      </c>
      <c r="D62" s="63" t="s">
        <v>2</v>
      </c>
      <c r="E62" s="63" t="s">
        <v>2</v>
      </c>
      <c r="F62" s="47" t="s">
        <v>2</v>
      </c>
      <c r="H62" s="64">
        <v>580000</v>
      </c>
      <c r="I62" s="64">
        <v>0</v>
      </c>
      <c r="J62" s="64">
        <v>580000</v>
      </c>
      <c r="K62" s="64">
        <v>0</v>
      </c>
      <c r="L62" s="64">
        <v>0</v>
      </c>
      <c r="M62" s="64">
        <v>0</v>
      </c>
      <c r="N62" s="65">
        <v>-580000</v>
      </c>
      <c r="O62" s="60">
        <v>0</v>
      </c>
      <c r="P62" s="64">
        <v>0</v>
      </c>
      <c r="Q62" s="64">
        <v>9000</v>
      </c>
      <c r="R62" s="64">
        <v>9000</v>
      </c>
      <c r="S62" s="65">
        <v>-571000</v>
      </c>
      <c r="T62" s="60">
        <v>1.5517241379310345E-2</v>
      </c>
    </row>
    <row r="63" spans="1:20" outlineLevel="2" collapsed="1" x14ac:dyDescent="0.25">
      <c r="A63" s="47" t="s">
        <v>2</v>
      </c>
      <c r="B63" s="47" t="s">
        <v>2</v>
      </c>
      <c r="D63" s="47" t="s">
        <v>99</v>
      </c>
      <c r="H63" s="58">
        <v>90800</v>
      </c>
      <c r="I63" s="58">
        <v>0</v>
      </c>
      <c r="J63" s="58">
        <v>90800</v>
      </c>
      <c r="K63" s="58">
        <v>27325.7</v>
      </c>
      <c r="L63" s="58">
        <v>0</v>
      </c>
      <c r="M63" s="58">
        <v>27325.7</v>
      </c>
      <c r="N63" s="59">
        <v>-63474.3</v>
      </c>
      <c r="O63" s="60">
        <v>0.30094383259911894</v>
      </c>
      <c r="P63" s="58">
        <v>63062.869999000002</v>
      </c>
      <c r="Q63" s="58">
        <v>30000</v>
      </c>
      <c r="R63" s="58">
        <v>93062.869999000002</v>
      </c>
      <c r="S63" s="58">
        <v>2262.869999</v>
      </c>
      <c r="T63" s="61">
        <v>1.0249214757599119</v>
      </c>
    </row>
    <row r="64" spans="1:20" ht="14.45" hidden="1" customHeight="1" outlineLevel="3" collapsed="1" x14ac:dyDescent="0.25">
      <c r="A64" s="47" t="s">
        <v>2</v>
      </c>
      <c r="B64" s="47" t="s">
        <v>2</v>
      </c>
      <c r="C64" s="62" t="s">
        <v>2</v>
      </c>
      <c r="E64" s="47" t="s">
        <v>2</v>
      </c>
      <c r="H64" s="58">
        <v>90800</v>
      </c>
      <c r="I64" s="58">
        <v>0</v>
      </c>
      <c r="J64" s="58">
        <v>90800</v>
      </c>
      <c r="K64" s="58">
        <v>27325.7</v>
      </c>
      <c r="L64" s="58">
        <v>0</v>
      </c>
      <c r="M64" s="58">
        <v>27325.7</v>
      </c>
      <c r="N64" s="59">
        <v>-63474.3</v>
      </c>
      <c r="O64" s="60">
        <v>0.30094383259911894</v>
      </c>
      <c r="P64" s="58">
        <v>63062.869999000002</v>
      </c>
      <c r="Q64" s="58">
        <v>30000</v>
      </c>
      <c r="R64" s="58">
        <v>93062.869999000002</v>
      </c>
      <c r="S64" s="58">
        <v>2262.869999</v>
      </c>
      <c r="T64" s="61">
        <v>1.0249214757599119</v>
      </c>
    </row>
    <row r="65" spans="1:20" ht="14.45" hidden="1" customHeight="1" outlineLevel="4" collapsed="1" x14ac:dyDescent="0.25">
      <c r="A65" s="47" t="s">
        <v>2</v>
      </c>
      <c r="B65" s="47" t="s">
        <v>2</v>
      </c>
      <c r="C65" s="62" t="s">
        <v>2</v>
      </c>
      <c r="D65" s="63" t="s">
        <v>2</v>
      </c>
      <c r="E65" s="63" t="s">
        <v>2</v>
      </c>
      <c r="F65" s="47" t="s">
        <v>2</v>
      </c>
      <c r="H65" s="64">
        <v>2800</v>
      </c>
      <c r="I65" s="64">
        <v>0</v>
      </c>
      <c r="J65" s="64">
        <v>2800</v>
      </c>
      <c r="K65" s="64">
        <v>3297.61</v>
      </c>
      <c r="L65" s="64">
        <v>0</v>
      </c>
      <c r="M65" s="64">
        <v>3297.61</v>
      </c>
      <c r="N65" s="64">
        <v>497.61</v>
      </c>
      <c r="O65" s="60">
        <v>1.177717857142857</v>
      </c>
      <c r="P65" s="64">
        <v>4438.2099989999997</v>
      </c>
      <c r="Q65" s="64">
        <v>0</v>
      </c>
      <c r="R65" s="64">
        <v>4438.2099989999997</v>
      </c>
      <c r="S65" s="64">
        <v>1638.2099989999999</v>
      </c>
      <c r="T65" s="60">
        <v>1.5850749996428573</v>
      </c>
    </row>
    <row r="66" spans="1:20" ht="14.45" hidden="1" customHeight="1" outlineLevel="4" collapsed="1" x14ac:dyDescent="0.25">
      <c r="A66" s="47" t="s">
        <v>2</v>
      </c>
      <c r="B66" s="47" t="s">
        <v>2</v>
      </c>
      <c r="C66" s="62" t="s">
        <v>2</v>
      </c>
      <c r="D66" s="63" t="s">
        <v>2</v>
      </c>
      <c r="E66" s="63" t="s">
        <v>2</v>
      </c>
      <c r="F66" s="47" t="s">
        <v>2</v>
      </c>
      <c r="H66" s="64">
        <v>88000</v>
      </c>
      <c r="I66" s="64">
        <v>0</v>
      </c>
      <c r="J66" s="64">
        <v>88000</v>
      </c>
      <c r="K66" s="64">
        <v>24028.09</v>
      </c>
      <c r="L66" s="64">
        <v>0</v>
      </c>
      <c r="M66" s="64">
        <v>24028.09</v>
      </c>
      <c r="N66" s="65">
        <v>-63971.91</v>
      </c>
      <c r="O66" s="60">
        <v>0.27304647727272729</v>
      </c>
      <c r="P66" s="64">
        <v>58624.66</v>
      </c>
      <c r="Q66" s="64">
        <v>30000</v>
      </c>
      <c r="R66" s="64">
        <v>88624.66</v>
      </c>
      <c r="S66" s="64">
        <v>624.66</v>
      </c>
      <c r="T66" s="60">
        <v>1.0070984090909092</v>
      </c>
    </row>
    <row r="67" spans="1:20" outlineLevel="2" collapsed="1" x14ac:dyDescent="0.25">
      <c r="A67" s="47" t="s">
        <v>2</v>
      </c>
      <c r="B67" s="47" t="s">
        <v>2</v>
      </c>
      <c r="D67" s="47" t="s">
        <v>36</v>
      </c>
      <c r="H67" s="58">
        <v>2707000</v>
      </c>
      <c r="I67" s="58">
        <v>0</v>
      </c>
      <c r="J67" s="58">
        <v>2707000</v>
      </c>
      <c r="K67" s="58">
        <v>1710104.7</v>
      </c>
      <c r="L67" s="58">
        <v>0</v>
      </c>
      <c r="M67" s="58">
        <v>1710104.7</v>
      </c>
      <c r="N67" s="59">
        <v>-996895.3</v>
      </c>
      <c r="O67" s="60">
        <v>0.63173428149242705</v>
      </c>
      <c r="P67" s="58">
        <v>3182487.3266659998</v>
      </c>
      <c r="Q67" s="59">
        <v>-138827</v>
      </c>
      <c r="R67" s="58">
        <v>3043660.3266659998</v>
      </c>
      <c r="S67" s="58">
        <v>336660.32666600001</v>
      </c>
      <c r="T67" s="61">
        <v>1.1243665780073882</v>
      </c>
    </row>
    <row r="68" spans="1:20" ht="14.45" hidden="1" customHeight="1" outlineLevel="3" collapsed="1" x14ac:dyDescent="0.25">
      <c r="A68" s="47" t="s">
        <v>2</v>
      </c>
      <c r="B68" s="47" t="s">
        <v>2</v>
      </c>
      <c r="C68" s="62" t="s">
        <v>2</v>
      </c>
      <c r="E68" s="47" t="s">
        <v>2</v>
      </c>
      <c r="H68" s="58">
        <v>2707000</v>
      </c>
      <c r="I68" s="58">
        <v>0</v>
      </c>
      <c r="J68" s="58">
        <v>2707000</v>
      </c>
      <c r="K68" s="58">
        <v>1710104.7</v>
      </c>
      <c r="L68" s="58">
        <v>0</v>
      </c>
      <c r="M68" s="58">
        <v>1710104.7</v>
      </c>
      <c r="N68" s="59">
        <v>-996895.3</v>
      </c>
      <c r="O68" s="60">
        <v>0.63173428149242705</v>
      </c>
      <c r="P68" s="58">
        <v>3182487.3266659998</v>
      </c>
      <c r="Q68" s="59">
        <v>-138827</v>
      </c>
      <c r="R68" s="58">
        <v>3043660.3266659998</v>
      </c>
      <c r="S68" s="58">
        <v>336660.32666600001</v>
      </c>
      <c r="T68" s="61">
        <v>1.1243665780073882</v>
      </c>
    </row>
    <row r="69" spans="1:20" ht="14.45" hidden="1" customHeight="1" outlineLevel="4" collapsed="1" x14ac:dyDescent="0.25">
      <c r="A69" s="47" t="s">
        <v>2</v>
      </c>
      <c r="B69" s="47" t="s">
        <v>2</v>
      </c>
      <c r="C69" s="62" t="s">
        <v>2</v>
      </c>
      <c r="D69" s="63" t="s">
        <v>2</v>
      </c>
      <c r="E69" s="63" t="s">
        <v>2</v>
      </c>
      <c r="F69" s="47" t="s">
        <v>2</v>
      </c>
      <c r="H69" s="64">
        <v>2707000</v>
      </c>
      <c r="I69" s="64">
        <v>0</v>
      </c>
      <c r="J69" s="64">
        <v>2707000</v>
      </c>
      <c r="K69" s="64">
        <v>0</v>
      </c>
      <c r="L69" s="64">
        <v>0</v>
      </c>
      <c r="M69" s="64">
        <v>0</v>
      </c>
      <c r="N69" s="65">
        <v>-2707000</v>
      </c>
      <c r="O69" s="60">
        <v>0</v>
      </c>
      <c r="P69" s="64">
        <v>0</v>
      </c>
      <c r="Q69" s="65">
        <v>-138827</v>
      </c>
      <c r="R69" s="65">
        <v>-138827</v>
      </c>
      <c r="S69" s="65">
        <v>-2845827</v>
      </c>
      <c r="T69" s="67">
        <v>-5.1284447728112303E-2</v>
      </c>
    </row>
    <row r="70" spans="1:20" ht="14.45" hidden="1" customHeight="1" outlineLevel="4" collapsed="1" x14ac:dyDescent="0.25">
      <c r="A70" s="47" t="s">
        <v>2</v>
      </c>
      <c r="B70" s="47" t="s">
        <v>2</v>
      </c>
      <c r="C70" s="62" t="s">
        <v>2</v>
      </c>
      <c r="D70" s="63" t="s">
        <v>2</v>
      </c>
      <c r="E70" s="63" t="s">
        <v>2</v>
      </c>
      <c r="F70" s="47" t="s">
        <v>2</v>
      </c>
      <c r="H70" s="64">
        <v>0</v>
      </c>
      <c r="I70" s="64">
        <v>0</v>
      </c>
      <c r="J70" s="64">
        <v>0</v>
      </c>
      <c r="K70" s="64">
        <v>1710104.7</v>
      </c>
      <c r="L70" s="64">
        <v>0</v>
      </c>
      <c r="M70" s="64">
        <v>1710104.7</v>
      </c>
      <c r="N70" s="64">
        <v>1710104.7</v>
      </c>
      <c r="O70" s="60">
        <v>1</v>
      </c>
      <c r="P70" s="64">
        <v>3182487.3266659998</v>
      </c>
      <c r="Q70" s="64">
        <v>0</v>
      </c>
      <c r="R70" s="64">
        <v>3182487.3266659998</v>
      </c>
      <c r="S70" s="64">
        <v>3182487.3266659998</v>
      </c>
      <c r="T70" s="60">
        <v>1</v>
      </c>
    </row>
    <row r="71" spans="1:20" outlineLevel="2" collapsed="1" x14ac:dyDescent="0.25">
      <c r="A71" s="47" t="s">
        <v>2</v>
      </c>
      <c r="B71" s="47" t="s">
        <v>2</v>
      </c>
      <c r="D71" s="47" t="s">
        <v>37</v>
      </c>
      <c r="H71" s="58">
        <v>179611</v>
      </c>
      <c r="I71" s="58">
        <v>0</v>
      </c>
      <c r="J71" s="58">
        <v>179611</v>
      </c>
      <c r="K71" s="58">
        <v>63308.31</v>
      </c>
      <c r="L71" s="58">
        <v>0</v>
      </c>
      <c r="M71" s="58">
        <v>63308.31</v>
      </c>
      <c r="N71" s="59">
        <v>-116302.69</v>
      </c>
      <c r="O71" s="60">
        <v>0.35247457004303745</v>
      </c>
      <c r="P71" s="58">
        <v>141257.64666699999</v>
      </c>
      <c r="Q71" s="58">
        <v>38353</v>
      </c>
      <c r="R71" s="58">
        <v>179610.64666699999</v>
      </c>
      <c r="S71" s="59">
        <v>-0.35333300000000001</v>
      </c>
      <c r="T71" s="61">
        <v>0.99999803278752419</v>
      </c>
    </row>
    <row r="72" spans="1:20" ht="14.45" hidden="1" customHeight="1" outlineLevel="3" collapsed="1" x14ac:dyDescent="0.25">
      <c r="A72" s="47" t="s">
        <v>2</v>
      </c>
      <c r="B72" s="47" t="s">
        <v>2</v>
      </c>
      <c r="C72" s="62" t="s">
        <v>2</v>
      </c>
      <c r="E72" s="47" t="s">
        <v>2</v>
      </c>
      <c r="H72" s="58">
        <v>179611</v>
      </c>
      <c r="I72" s="58">
        <v>0</v>
      </c>
      <c r="J72" s="58">
        <v>179611</v>
      </c>
      <c r="K72" s="58">
        <v>63308.31</v>
      </c>
      <c r="L72" s="58">
        <v>0</v>
      </c>
      <c r="M72" s="58">
        <v>63308.31</v>
      </c>
      <c r="N72" s="59">
        <v>-116302.69</v>
      </c>
      <c r="O72" s="60">
        <v>0.35247457004303745</v>
      </c>
      <c r="P72" s="58">
        <v>141257.64666699999</v>
      </c>
      <c r="Q72" s="58">
        <v>38353</v>
      </c>
      <c r="R72" s="58">
        <v>179610.64666699999</v>
      </c>
      <c r="S72" s="59">
        <v>-0.35333300000000001</v>
      </c>
      <c r="T72" s="61">
        <v>0.99999803278752419</v>
      </c>
    </row>
    <row r="73" spans="1:20" ht="14.45" hidden="1" customHeight="1" outlineLevel="4" collapsed="1" x14ac:dyDescent="0.25">
      <c r="A73" s="47" t="s">
        <v>2</v>
      </c>
      <c r="B73" s="47" t="s">
        <v>2</v>
      </c>
      <c r="C73" s="62" t="s">
        <v>2</v>
      </c>
      <c r="D73" s="63" t="s">
        <v>2</v>
      </c>
      <c r="E73" s="63" t="s">
        <v>2</v>
      </c>
      <c r="F73" s="47" t="s">
        <v>2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0">
        <v>0</v>
      </c>
      <c r="P73" s="64">
        <v>0</v>
      </c>
      <c r="Q73" s="64">
        <v>38353</v>
      </c>
      <c r="R73" s="64">
        <v>38353</v>
      </c>
      <c r="S73" s="64">
        <v>38353</v>
      </c>
      <c r="T73" s="60">
        <v>1</v>
      </c>
    </row>
    <row r="74" spans="1:20" ht="14.45" hidden="1" customHeight="1" outlineLevel="4" collapsed="1" x14ac:dyDescent="0.25">
      <c r="A74" s="47" t="s">
        <v>2</v>
      </c>
      <c r="B74" s="47" t="s">
        <v>2</v>
      </c>
      <c r="C74" s="62" t="s">
        <v>2</v>
      </c>
      <c r="D74" s="63" t="s">
        <v>2</v>
      </c>
      <c r="E74" s="63" t="s">
        <v>2</v>
      </c>
      <c r="F74" s="47" t="s">
        <v>2</v>
      </c>
      <c r="H74" s="64">
        <v>0</v>
      </c>
      <c r="I74" s="64">
        <v>0</v>
      </c>
      <c r="J74" s="64">
        <v>0</v>
      </c>
      <c r="K74" s="64">
        <v>3000</v>
      </c>
      <c r="L74" s="64">
        <v>0</v>
      </c>
      <c r="M74" s="64">
        <v>3000</v>
      </c>
      <c r="N74" s="64">
        <v>3000</v>
      </c>
      <c r="O74" s="60">
        <v>1</v>
      </c>
      <c r="P74" s="64">
        <v>3000</v>
      </c>
      <c r="Q74" s="64">
        <v>0</v>
      </c>
      <c r="R74" s="64">
        <v>3000</v>
      </c>
      <c r="S74" s="64">
        <v>3000</v>
      </c>
      <c r="T74" s="60">
        <v>1</v>
      </c>
    </row>
    <row r="75" spans="1:20" ht="14.45" hidden="1" customHeight="1" outlineLevel="4" collapsed="1" x14ac:dyDescent="0.25">
      <c r="A75" s="47" t="s">
        <v>2</v>
      </c>
      <c r="B75" s="47" t="s">
        <v>2</v>
      </c>
      <c r="C75" s="62" t="s">
        <v>2</v>
      </c>
      <c r="D75" s="63" t="s">
        <v>2</v>
      </c>
      <c r="E75" s="63" t="s">
        <v>2</v>
      </c>
      <c r="F75" s="47" t="s">
        <v>2</v>
      </c>
      <c r="H75" s="64">
        <v>19000</v>
      </c>
      <c r="I75" s="64">
        <v>0</v>
      </c>
      <c r="J75" s="64">
        <v>19000</v>
      </c>
      <c r="K75" s="64">
        <v>8300</v>
      </c>
      <c r="L75" s="64">
        <v>0</v>
      </c>
      <c r="M75" s="64">
        <v>8300</v>
      </c>
      <c r="N75" s="65">
        <v>-10700</v>
      </c>
      <c r="O75" s="60">
        <v>0.43684210526315792</v>
      </c>
      <c r="P75" s="64">
        <v>29046.333332999999</v>
      </c>
      <c r="Q75" s="64">
        <v>0</v>
      </c>
      <c r="R75" s="64">
        <v>29046.333332999999</v>
      </c>
      <c r="S75" s="64">
        <v>10046.333333</v>
      </c>
      <c r="T75" s="60">
        <v>1.5287543859473685</v>
      </c>
    </row>
    <row r="76" spans="1:20" ht="14.45" hidden="1" customHeight="1" outlineLevel="4" collapsed="1" x14ac:dyDescent="0.25">
      <c r="A76" s="47" t="s">
        <v>2</v>
      </c>
      <c r="B76" s="47" t="s">
        <v>2</v>
      </c>
      <c r="C76" s="62" t="s">
        <v>2</v>
      </c>
      <c r="D76" s="63" t="s">
        <v>2</v>
      </c>
      <c r="E76" s="63" t="s">
        <v>2</v>
      </c>
      <c r="F76" s="47" t="s">
        <v>2</v>
      </c>
      <c r="H76" s="64">
        <v>996</v>
      </c>
      <c r="I76" s="64">
        <v>0</v>
      </c>
      <c r="J76" s="64">
        <v>996</v>
      </c>
      <c r="K76" s="64">
        <v>455</v>
      </c>
      <c r="L76" s="64">
        <v>0</v>
      </c>
      <c r="M76" s="64">
        <v>455</v>
      </c>
      <c r="N76" s="65">
        <v>-541</v>
      </c>
      <c r="O76" s="60">
        <v>0.45682730923694781</v>
      </c>
      <c r="P76" s="64">
        <v>1000.7</v>
      </c>
      <c r="Q76" s="64">
        <v>0</v>
      </c>
      <c r="R76" s="64">
        <v>1000.7</v>
      </c>
      <c r="S76" s="64">
        <v>4.7</v>
      </c>
      <c r="T76" s="60">
        <v>1.004718875502008</v>
      </c>
    </row>
    <row r="77" spans="1:20" ht="14.45" hidden="1" customHeight="1" outlineLevel="4" collapsed="1" x14ac:dyDescent="0.25">
      <c r="A77" s="47" t="s">
        <v>2</v>
      </c>
      <c r="B77" s="47" t="s">
        <v>2</v>
      </c>
      <c r="C77" s="62" t="s">
        <v>2</v>
      </c>
      <c r="D77" s="63" t="s">
        <v>2</v>
      </c>
      <c r="E77" s="63" t="s">
        <v>2</v>
      </c>
      <c r="F77" s="47" t="s">
        <v>2</v>
      </c>
      <c r="H77" s="64">
        <v>1800</v>
      </c>
      <c r="I77" s="64">
        <v>0</v>
      </c>
      <c r="J77" s="64">
        <v>1800</v>
      </c>
      <c r="K77" s="64">
        <v>479</v>
      </c>
      <c r="L77" s="64">
        <v>0</v>
      </c>
      <c r="M77" s="64">
        <v>479</v>
      </c>
      <c r="N77" s="65">
        <v>-1321</v>
      </c>
      <c r="O77" s="60">
        <v>0.26611111111111113</v>
      </c>
      <c r="P77" s="64">
        <v>1083.0000010000001</v>
      </c>
      <c r="Q77" s="64">
        <v>0</v>
      </c>
      <c r="R77" s="64">
        <v>1083.0000010000001</v>
      </c>
      <c r="S77" s="65">
        <v>-716.999999</v>
      </c>
      <c r="T77" s="60">
        <v>0.60166666722222217</v>
      </c>
    </row>
    <row r="78" spans="1:20" ht="14.45" hidden="1" customHeight="1" outlineLevel="4" collapsed="1" x14ac:dyDescent="0.25">
      <c r="A78" s="47" t="s">
        <v>2</v>
      </c>
      <c r="B78" s="47" t="s">
        <v>2</v>
      </c>
      <c r="C78" s="62" t="s">
        <v>2</v>
      </c>
      <c r="D78" s="63" t="s">
        <v>2</v>
      </c>
      <c r="E78" s="63" t="s">
        <v>2</v>
      </c>
      <c r="F78" s="47" t="s">
        <v>2</v>
      </c>
      <c r="H78" s="64">
        <v>1200</v>
      </c>
      <c r="I78" s="64">
        <v>0</v>
      </c>
      <c r="J78" s="64">
        <v>1200</v>
      </c>
      <c r="K78" s="64">
        <v>547</v>
      </c>
      <c r="L78" s="64">
        <v>0</v>
      </c>
      <c r="M78" s="64">
        <v>547</v>
      </c>
      <c r="N78" s="65">
        <v>-653</v>
      </c>
      <c r="O78" s="60">
        <v>0.45583333333333331</v>
      </c>
      <c r="P78" s="64">
        <v>1226.3333339999999</v>
      </c>
      <c r="Q78" s="64">
        <v>0</v>
      </c>
      <c r="R78" s="64">
        <v>1226.3333339999999</v>
      </c>
      <c r="S78" s="64">
        <v>26.333334000000001</v>
      </c>
      <c r="T78" s="60">
        <v>1.0219444449999999</v>
      </c>
    </row>
    <row r="79" spans="1:20" ht="14.45" hidden="1" customHeight="1" outlineLevel="4" collapsed="1" x14ac:dyDescent="0.25">
      <c r="A79" s="47" t="s">
        <v>2</v>
      </c>
      <c r="B79" s="47" t="s">
        <v>2</v>
      </c>
      <c r="C79" s="62" t="s">
        <v>2</v>
      </c>
      <c r="D79" s="63" t="s">
        <v>2</v>
      </c>
      <c r="E79" s="63" t="s">
        <v>2</v>
      </c>
      <c r="F79" s="47" t="s">
        <v>2</v>
      </c>
      <c r="H79" s="64">
        <v>7500</v>
      </c>
      <c r="I79" s="64">
        <v>0</v>
      </c>
      <c r="J79" s="64">
        <v>7500</v>
      </c>
      <c r="K79" s="64">
        <v>1947</v>
      </c>
      <c r="L79" s="64">
        <v>0</v>
      </c>
      <c r="M79" s="64">
        <v>1947</v>
      </c>
      <c r="N79" s="65">
        <v>-5553</v>
      </c>
      <c r="O79" s="60">
        <v>0.2596</v>
      </c>
      <c r="P79" s="64">
        <v>10412.083333</v>
      </c>
      <c r="Q79" s="64">
        <v>0</v>
      </c>
      <c r="R79" s="64">
        <v>10412.083333</v>
      </c>
      <c r="S79" s="64">
        <v>2912.083333</v>
      </c>
      <c r="T79" s="60">
        <v>1.3882777777333333</v>
      </c>
    </row>
    <row r="80" spans="1:20" ht="14.45" hidden="1" customHeight="1" outlineLevel="4" collapsed="1" x14ac:dyDescent="0.25">
      <c r="A80" s="47" t="s">
        <v>2</v>
      </c>
      <c r="B80" s="47" t="s">
        <v>2</v>
      </c>
      <c r="C80" s="62" t="s">
        <v>2</v>
      </c>
      <c r="D80" s="63" t="s">
        <v>2</v>
      </c>
      <c r="E80" s="63" t="s">
        <v>2</v>
      </c>
      <c r="F80" s="47" t="s">
        <v>2</v>
      </c>
      <c r="H80" s="64">
        <v>3900</v>
      </c>
      <c r="I80" s="64">
        <v>0</v>
      </c>
      <c r="J80" s="64">
        <v>3900</v>
      </c>
      <c r="K80" s="64">
        <v>134</v>
      </c>
      <c r="L80" s="64">
        <v>0</v>
      </c>
      <c r="M80" s="64">
        <v>134</v>
      </c>
      <c r="N80" s="65">
        <v>-3766</v>
      </c>
      <c r="O80" s="60">
        <v>3.4358974358974358E-2</v>
      </c>
      <c r="P80" s="64">
        <v>3232.9166660000001</v>
      </c>
      <c r="Q80" s="64">
        <v>0</v>
      </c>
      <c r="R80" s="64">
        <v>3232.9166660000001</v>
      </c>
      <c r="S80" s="65">
        <v>-667.08333400000004</v>
      </c>
      <c r="T80" s="60">
        <v>0.82895299128205124</v>
      </c>
    </row>
    <row r="81" spans="1:20" ht="14.45" hidden="1" customHeight="1" outlineLevel="4" collapsed="1" x14ac:dyDescent="0.25">
      <c r="A81" s="47" t="s">
        <v>2</v>
      </c>
      <c r="B81" s="47" t="s">
        <v>2</v>
      </c>
      <c r="C81" s="62" t="s">
        <v>2</v>
      </c>
      <c r="D81" s="63" t="s">
        <v>2</v>
      </c>
      <c r="E81" s="63" t="s">
        <v>2</v>
      </c>
      <c r="F81" s="47" t="s">
        <v>2</v>
      </c>
      <c r="H81" s="64">
        <v>20725</v>
      </c>
      <c r="I81" s="64">
        <v>0</v>
      </c>
      <c r="J81" s="64">
        <v>20725</v>
      </c>
      <c r="K81" s="64">
        <v>6600</v>
      </c>
      <c r="L81" s="64">
        <v>0</v>
      </c>
      <c r="M81" s="64">
        <v>6600</v>
      </c>
      <c r="N81" s="65">
        <v>-14125</v>
      </c>
      <c r="O81" s="60">
        <v>0.31845597104945716</v>
      </c>
      <c r="P81" s="64">
        <v>11793.333333</v>
      </c>
      <c r="Q81" s="64">
        <v>0</v>
      </c>
      <c r="R81" s="64">
        <v>11793.333333</v>
      </c>
      <c r="S81" s="65">
        <v>-8931.6666669999995</v>
      </c>
      <c r="T81" s="60">
        <v>0.56903900279855246</v>
      </c>
    </row>
    <row r="82" spans="1:20" ht="14.45" hidden="1" customHeight="1" outlineLevel="4" collapsed="1" x14ac:dyDescent="0.25">
      <c r="A82" s="47" t="s">
        <v>2</v>
      </c>
      <c r="B82" s="47" t="s">
        <v>2</v>
      </c>
      <c r="C82" s="62" t="s">
        <v>2</v>
      </c>
      <c r="D82" s="63" t="s">
        <v>2</v>
      </c>
      <c r="E82" s="63" t="s">
        <v>2</v>
      </c>
      <c r="F82" s="47" t="s">
        <v>2</v>
      </c>
      <c r="H82" s="64">
        <v>8000</v>
      </c>
      <c r="I82" s="64">
        <v>0</v>
      </c>
      <c r="J82" s="64">
        <v>8000</v>
      </c>
      <c r="K82" s="64">
        <v>0</v>
      </c>
      <c r="L82" s="64">
        <v>0</v>
      </c>
      <c r="M82" s="64">
        <v>0</v>
      </c>
      <c r="N82" s="65">
        <v>-8000</v>
      </c>
      <c r="O82" s="60">
        <v>0</v>
      </c>
      <c r="P82" s="64">
        <v>0</v>
      </c>
      <c r="Q82" s="64">
        <v>0</v>
      </c>
      <c r="R82" s="64">
        <v>0</v>
      </c>
      <c r="S82" s="65">
        <v>-8000</v>
      </c>
      <c r="T82" s="60">
        <v>0</v>
      </c>
    </row>
    <row r="83" spans="1:20" ht="14.45" hidden="1" customHeight="1" outlineLevel="4" collapsed="1" x14ac:dyDescent="0.25">
      <c r="A83" s="47" t="s">
        <v>2</v>
      </c>
      <c r="B83" s="47" t="s">
        <v>2</v>
      </c>
      <c r="C83" s="62" t="s">
        <v>2</v>
      </c>
      <c r="D83" s="63" t="s">
        <v>2</v>
      </c>
      <c r="E83" s="63" t="s">
        <v>2</v>
      </c>
      <c r="F83" s="47" t="s">
        <v>2</v>
      </c>
      <c r="H83" s="64">
        <v>2000</v>
      </c>
      <c r="I83" s="64">
        <v>0</v>
      </c>
      <c r="J83" s="64">
        <v>2000</v>
      </c>
      <c r="K83" s="64">
        <v>500</v>
      </c>
      <c r="L83" s="64">
        <v>0</v>
      </c>
      <c r="M83" s="64">
        <v>500</v>
      </c>
      <c r="N83" s="65">
        <v>-1500</v>
      </c>
      <c r="O83" s="60">
        <v>0.25</v>
      </c>
      <c r="P83" s="64">
        <v>500</v>
      </c>
      <c r="Q83" s="64">
        <v>0</v>
      </c>
      <c r="R83" s="64">
        <v>500</v>
      </c>
      <c r="S83" s="65">
        <v>-1500</v>
      </c>
      <c r="T83" s="60">
        <v>0.25</v>
      </c>
    </row>
    <row r="84" spans="1:20" ht="14.45" hidden="1" customHeight="1" outlineLevel="4" collapsed="1" x14ac:dyDescent="0.25">
      <c r="A84" s="47" t="s">
        <v>2</v>
      </c>
      <c r="B84" s="47" t="s">
        <v>2</v>
      </c>
      <c r="C84" s="62" t="s">
        <v>2</v>
      </c>
      <c r="D84" s="63" t="s">
        <v>2</v>
      </c>
      <c r="E84" s="63" t="s">
        <v>2</v>
      </c>
      <c r="F84" s="47" t="s">
        <v>2</v>
      </c>
      <c r="H84" s="64">
        <v>600</v>
      </c>
      <c r="I84" s="64">
        <v>0</v>
      </c>
      <c r="J84" s="64">
        <v>600</v>
      </c>
      <c r="K84" s="64">
        <v>0</v>
      </c>
      <c r="L84" s="64">
        <v>0</v>
      </c>
      <c r="M84" s="64">
        <v>0</v>
      </c>
      <c r="N84" s="65">
        <v>-600</v>
      </c>
      <c r="O84" s="60">
        <v>0</v>
      </c>
      <c r="P84" s="64">
        <v>0</v>
      </c>
      <c r="Q84" s="64">
        <v>0</v>
      </c>
      <c r="R84" s="64">
        <v>0</v>
      </c>
      <c r="S84" s="65">
        <v>-600</v>
      </c>
      <c r="T84" s="60">
        <v>0</v>
      </c>
    </row>
    <row r="85" spans="1:20" ht="14.45" hidden="1" customHeight="1" outlineLevel="4" collapsed="1" x14ac:dyDescent="0.25">
      <c r="A85" s="47" t="s">
        <v>2</v>
      </c>
      <c r="B85" s="47" t="s">
        <v>2</v>
      </c>
      <c r="C85" s="62" t="s">
        <v>2</v>
      </c>
      <c r="D85" s="63" t="s">
        <v>2</v>
      </c>
      <c r="E85" s="63" t="s">
        <v>2</v>
      </c>
      <c r="F85" s="47" t="s">
        <v>2</v>
      </c>
      <c r="H85" s="64">
        <v>500</v>
      </c>
      <c r="I85" s="64">
        <v>0</v>
      </c>
      <c r="J85" s="64">
        <v>500</v>
      </c>
      <c r="K85" s="64">
        <v>0</v>
      </c>
      <c r="L85" s="64">
        <v>0</v>
      </c>
      <c r="M85" s="64">
        <v>0</v>
      </c>
      <c r="N85" s="65">
        <v>-500</v>
      </c>
      <c r="O85" s="60">
        <v>0</v>
      </c>
      <c r="P85" s="64">
        <v>0</v>
      </c>
      <c r="Q85" s="64">
        <v>0</v>
      </c>
      <c r="R85" s="64">
        <v>0</v>
      </c>
      <c r="S85" s="65">
        <v>-500</v>
      </c>
      <c r="T85" s="60">
        <v>0</v>
      </c>
    </row>
    <row r="86" spans="1:20" ht="14.45" hidden="1" customHeight="1" outlineLevel="4" collapsed="1" x14ac:dyDescent="0.25">
      <c r="A86" s="47" t="s">
        <v>2</v>
      </c>
      <c r="B86" s="47" t="s">
        <v>2</v>
      </c>
      <c r="C86" s="62" t="s">
        <v>2</v>
      </c>
      <c r="D86" s="63" t="s">
        <v>2</v>
      </c>
      <c r="E86" s="63" t="s">
        <v>2</v>
      </c>
      <c r="F86" s="47" t="s">
        <v>2</v>
      </c>
      <c r="H86" s="64">
        <v>2000</v>
      </c>
      <c r="I86" s="64">
        <v>0</v>
      </c>
      <c r="J86" s="64">
        <v>2000</v>
      </c>
      <c r="K86" s="64">
        <v>500</v>
      </c>
      <c r="L86" s="64">
        <v>0</v>
      </c>
      <c r="M86" s="64">
        <v>500</v>
      </c>
      <c r="N86" s="65">
        <v>-1500</v>
      </c>
      <c r="O86" s="60">
        <v>0.25</v>
      </c>
      <c r="P86" s="64">
        <v>500</v>
      </c>
      <c r="Q86" s="64">
        <v>0</v>
      </c>
      <c r="R86" s="64">
        <v>500</v>
      </c>
      <c r="S86" s="65">
        <v>-1500</v>
      </c>
      <c r="T86" s="60">
        <v>0.25</v>
      </c>
    </row>
    <row r="87" spans="1:20" ht="14.45" hidden="1" customHeight="1" outlineLevel="4" collapsed="1" x14ac:dyDescent="0.25">
      <c r="A87" s="47" t="s">
        <v>2</v>
      </c>
      <c r="B87" s="47" t="s">
        <v>2</v>
      </c>
      <c r="C87" s="62" t="s">
        <v>2</v>
      </c>
      <c r="D87" s="63" t="s">
        <v>2</v>
      </c>
      <c r="E87" s="63" t="s">
        <v>2</v>
      </c>
      <c r="F87" s="47" t="s">
        <v>2</v>
      </c>
      <c r="H87" s="64">
        <v>600</v>
      </c>
      <c r="I87" s="64">
        <v>0</v>
      </c>
      <c r="J87" s="64">
        <v>600</v>
      </c>
      <c r="K87" s="64">
        <v>0</v>
      </c>
      <c r="L87" s="64">
        <v>0</v>
      </c>
      <c r="M87" s="64">
        <v>0</v>
      </c>
      <c r="N87" s="65">
        <v>-600</v>
      </c>
      <c r="O87" s="60">
        <v>0</v>
      </c>
      <c r="P87" s="64">
        <v>0</v>
      </c>
      <c r="Q87" s="64">
        <v>0</v>
      </c>
      <c r="R87" s="64">
        <v>0</v>
      </c>
      <c r="S87" s="65">
        <v>-600</v>
      </c>
      <c r="T87" s="60">
        <v>0</v>
      </c>
    </row>
    <row r="88" spans="1:20" ht="14.45" hidden="1" customHeight="1" outlineLevel="4" collapsed="1" x14ac:dyDescent="0.25">
      <c r="A88" s="47" t="s">
        <v>2</v>
      </c>
      <c r="B88" s="47" t="s">
        <v>2</v>
      </c>
      <c r="C88" s="62" t="s">
        <v>2</v>
      </c>
      <c r="D88" s="63" t="s">
        <v>2</v>
      </c>
      <c r="E88" s="63" t="s">
        <v>2</v>
      </c>
      <c r="F88" s="47" t="s">
        <v>2</v>
      </c>
      <c r="H88" s="64">
        <v>5000</v>
      </c>
      <c r="I88" s="64">
        <v>0</v>
      </c>
      <c r="J88" s="64">
        <v>5000</v>
      </c>
      <c r="K88" s="64">
        <v>8450</v>
      </c>
      <c r="L88" s="64">
        <v>0</v>
      </c>
      <c r="M88" s="64">
        <v>8450</v>
      </c>
      <c r="N88" s="64">
        <v>3450</v>
      </c>
      <c r="O88" s="60">
        <v>1.69</v>
      </c>
      <c r="P88" s="64">
        <v>10966.666667</v>
      </c>
      <c r="Q88" s="64">
        <v>0</v>
      </c>
      <c r="R88" s="64">
        <v>10966.666667</v>
      </c>
      <c r="S88" s="64">
        <v>5966.6666670000004</v>
      </c>
      <c r="T88" s="60">
        <v>2.1933333334</v>
      </c>
    </row>
    <row r="89" spans="1:20" ht="14.45" hidden="1" customHeight="1" outlineLevel="4" collapsed="1" x14ac:dyDescent="0.25">
      <c r="A89" s="47" t="s">
        <v>2</v>
      </c>
      <c r="B89" s="47" t="s">
        <v>2</v>
      </c>
      <c r="C89" s="62" t="s">
        <v>2</v>
      </c>
      <c r="D89" s="63" t="s">
        <v>2</v>
      </c>
      <c r="E89" s="63" t="s">
        <v>2</v>
      </c>
      <c r="F89" s="47" t="s">
        <v>2</v>
      </c>
      <c r="H89" s="64">
        <v>16250</v>
      </c>
      <c r="I89" s="64">
        <v>0</v>
      </c>
      <c r="J89" s="64">
        <v>16250</v>
      </c>
      <c r="K89" s="64">
        <v>5250</v>
      </c>
      <c r="L89" s="64">
        <v>0</v>
      </c>
      <c r="M89" s="64">
        <v>5250</v>
      </c>
      <c r="N89" s="65">
        <v>-11000</v>
      </c>
      <c r="O89" s="60">
        <v>0.32307692307692309</v>
      </c>
      <c r="P89" s="64">
        <v>15583.333334000001</v>
      </c>
      <c r="Q89" s="64">
        <v>0</v>
      </c>
      <c r="R89" s="64">
        <v>15583.333334000001</v>
      </c>
      <c r="S89" s="65">
        <v>-666.66666599999996</v>
      </c>
      <c r="T89" s="60">
        <v>0.95897435901538464</v>
      </c>
    </row>
    <row r="90" spans="1:20" ht="14.45" hidden="1" customHeight="1" outlineLevel="4" collapsed="1" x14ac:dyDescent="0.25">
      <c r="A90" s="47" t="s">
        <v>2</v>
      </c>
      <c r="B90" s="47" t="s">
        <v>2</v>
      </c>
      <c r="C90" s="62" t="s">
        <v>2</v>
      </c>
      <c r="D90" s="63" t="s">
        <v>2</v>
      </c>
      <c r="E90" s="63" t="s">
        <v>2</v>
      </c>
      <c r="F90" s="47" t="s">
        <v>2</v>
      </c>
      <c r="H90" s="64">
        <v>5500</v>
      </c>
      <c r="I90" s="64">
        <v>0</v>
      </c>
      <c r="J90" s="64">
        <v>5500</v>
      </c>
      <c r="K90" s="64">
        <v>1800</v>
      </c>
      <c r="L90" s="64">
        <v>0</v>
      </c>
      <c r="M90" s="64">
        <v>1800</v>
      </c>
      <c r="N90" s="65">
        <v>-3700</v>
      </c>
      <c r="O90" s="60">
        <v>0.32727272727272727</v>
      </c>
      <c r="P90" s="64">
        <v>3331.6666660000001</v>
      </c>
      <c r="Q90" s="64">
        <v>0</v>
      </c>
      <c r="R90" s="64">
        <v>3331.6666660000001</v>
      </c>
      <c r="S90" s="65">
        <v>-2168.3333339999999</v>
      </c>
      <c r="T90" s="60">
        <v>0.60575757563636368</v>
      </c>
    </row>
    <row r="91" spans="1:20" ht="14.45" hidden="1" customHeight="1" outlineLevel="4" collapsed="1" x14ac:dyDescent="0.25">
      <c r="A91" s="47" t="s">
        <v>2</v>
      </c>
      <c r="B91" s="47" t="s">
        <v>2</v>
      </c>
      <c r="C91" s="62" t="s">
        <v>2</v>
      </c>
      <c r="D91" s="63" t="s">
        <v>2</v>
      </c>
      <c r="E91" s="63" t="s">
        <v>2</v>
      </c>
      <c r="F91" s="47" t="s">
        <v>2</v>
      </c>
      <c r="H91" s="64">
        <v>41250</v>
      </c>
      <c r="I91" s="64">
        <v>0</v>
      </c>
      <c r="J91" s="64">
        <v>41250</v>
      </c>
      <c r="K91" s="64">
        <v>15200</v>
      </c>
      <c r="L91" s="64">
        <v>0</v>
      </c>
      <c r="M91" s="64">
        <v>15200</v>
      </c>
      <c r="N91" s="65">
        <v>-26050</v>
      </c>
      <c r="O91" s="60">
        <v>0.36848484848484847</v>
      </c>
      <c r="P91" s="64">
        <v>18850</v>
      </c>
      <c r="Q91" s="64">
        <v>0</v>
      </c>
      <c r="R91" s="64">
        <v>18850</v>
      </c>
      <c r="S91" s="65">
        <v>-22400</v>
      </c>
      <c r="T91" s="60">
        <v>0.45696969696969697</v>
      </c>
    </row>
    <row r="92" spans="1:20" ht="14.45" hidden="1" customHeight="1" outlineLevel="4" collapsed="1" x14ac:dyDescent="0.25">
      <c r="A92" s="47" t="s">
        <v>2</v>
      </c>
      <c r="B92" s="47" t="s">
        <v>2</v>
      </c>
      <c r="C92" s="62" t="s">
        <v>2</v>
      </c>
      <c r="D92" s="63" t="s">
        <v>2</v>
      </c>
      <c r="E92" s="63" t="s">
        <v>2</v>
      </c>
      <c r="F92" s="47" t="s">
        <v>2</v>
      </c>
      <c r="H92" s="64">
        <v>18000</v>
      </c>
      <c r="I92" s="64">
        <v>0</v>
      </c>
      <c r="J92" s="64">
        <v>18000</v>
      </c>
      <c r="K92" s="64">
        <v>1440</v>
      </c>
      <c r="L92" s="64">
        <v>0</v>
      </c>
      <c r="M92" s="64">
        <v>1440</v>
      </c>
      <c r="N92" s="65">
        <v>-16560</v>
      </c>
      <c r="O92" s="60">
        <v>0.08</v>
      </c>
      <c r="P92" s="64">
        <v>5185</v>
      </c>
      <c r="Q92" s="64">
        <v>0</v>
      </c>
      <c r="R92" s="64">
        <v>5185</v>
      </c>
      <c r="S92" s="65">
        <v>-12815</v>
      </c>
      <c r="T92" s="60">
        <v>0.28805555555555556</v>
      </c>
    </row>
    <row r="93" spans="1:20" ht="14.45" hidden="1" customHeight="1" outlineLevel="4" collapsed="1" x14ac:dyDescent="0.25">
      <c r="A93" s="47" t="s">
        <v>2</v>
      </c>
      <c r="B93" s="47" t="s">
        <v>2</v>
      </c>
      <c r="C93" s="62" t="s">
        <v>2</v>
      </c>
      <c r="D93" s="63" t="s">
        <v>2</v>
      </c>
      <c r="E93" s="63" t="s">
        <v>2</v>
      </c>
      <c r="F93" s="47" t="s">
        <v>2</v>
      </c>
      <c r="H93" s="64">
        <v>7500</v>
      </c>
      <c r="I93" s="64">
        <v>0</v>
      </c>
      <c r="J93" s="64">
        <v>7500</v>
      </c>
      <c r="K93" s="64">
        <v>6675</v>
      </c>
      <c r="L93" s="64">
        <v>0</v>
      </c>
      <c r="M93" s="64">
        <v>6675</v>
      </c>
      <c r="N93" s="65">
        <v>-825</v>
      </c>
      <c r="O93" s="60">
        <v>0.89</v>
      </c>
      <c r="P93" s="64">
        <v>9088.3333330000005</v>
      </c>
      <c r="Q93" s="64">
        <v>0</v>
      </c>
      <c r="R93" s="64">
        <v>9088.3333330000005</v>
      </c>
      <c r="S93" s="64">
        <v>1588.333333</v>
      </c>
      <c r="T93" s="60">
        <v>1.2117777777333334</v>
      </c>
    </row>
    <row r="94" spans="1:20" ht="14.45" hidden="1" customHeight="1" outlineLevel="4" collapsed="1" x14ac:dyDescent="0.25">
      <c r="A94" s="47" t="s">
        <v>2</v>
      </c>
      <c r="B94" s="47" t="s">
        <v>2</v>
      </c>
      <c r="C94" s="62" t="s">
        <v>2</v>
      </c>
      <c r="D94" s="63" t="s">
        <v>2</v>
      </c>
      <c r="E94" s="63" t="s">
        <v>2</v>
      </c>
      <c r="F94" s="47" t="s">
        <v>2</v>
      </c>
      <c r="H94" s="64">
        <v>4000</v>
      </c>
      <c r="I94" s="64">
        <v>0</v>
      </c>
      <c r="J94" s="64">
        <v>4000</v>
      </c>
      <c r="K94" s="64">
        <v>0</v>
      </c>
      <c r="L94" s="64">
        <v>0</v>
      </c>
      <c r="M94" s="64">
        <v>0</v>
      </c>
      <c r="N94" s="65">
        <v>-4000</v>
      </c>
      <c r="O94" s="60">
        <v>0</v>
      </c>
      <c r="P94" s="64">
        <v>6000</v>
      </c>
      <c r="Q94" s="64">
        <v>0</v>
      </c>
      <c r="R94" s="64">
        <v>6000</v>
      </c>
      <c r="S94" s="64">
        <v>2000</v>
      </c>
      <c r="T94" s="60">
        <v>1.5</v>
      </c>
    </row>
    <row r="95" spans="1:20" ht="14.45" hidden="1" customHeight="1" outlineLevel="4" collapsed="1" x14ac:dyDescent="0.25">
      <c r="A95" s="47" t="s">
        <v>2</v>
      </c>
      <c r="B95" s="47" t="s">
        <v>2</v>
      </c>
      <c r="C95" s="62" t="s">
        <v>2</v>
      </c>
      <c r="D95" s="63" t="s">
        <v>2</v>
      </c>
      <c r="E95" s="63" t="s">
        <v>2</v>
      </c>
      <c r="F95" s="47" t="s">
        <v>2</v>
      </c>
      <c r="H95" s="64">
        <v>500</v>
      </c>
      <c r="I95" s="64">
        <v>0</v>
      </c>
      <c r="J95" s="64">
        <v>500</v>
      </c>
      <c r="K95" s="64">
        <v>0</v>
      </c>
      <c r="L95" s="64">
        <v>0</v>
      </c>
      <c r="M95" s="64">
        <v>0</v>
      </c>
      <c r="N95" s="65">
        <v>-500</v>
      </c>
      <c r="O95" s="60">
        <v>0</v>
      </c>
      <c r="P95" s="64">
        <v>0</v>
      </c>
      <c r="Q95" s="64">
        <v>0</v>
      </c>
      <c r="R95" s="64">
        <v>0</v>
      </c>
      <c r="S95" s="65">
        <v>-500</v>
      </c>
      <c r="T95" s="60">
        <v>0</v>
      </c>
    </row>
    <row r="96" spans="1:20" ht="14.45" hidden="1" customHeight="1" outlineLevel="4" collapsed="1" x14ac:dyDescent="0.25">
      <c r="A96" s="47" t="s">
        <v>2</v>
      </c>
      <c r="B96" s="47" t="s">
        <v>2</v>
      </c>
      <c r="C96" s="62" t="s">
        <v>2</v>
      </c>
      <c r="D96" s="63" t="s">
        <v>2</v>
      </c>
      <c r="E96" s="63" t="s">
        <v>2</v>
      </c>
      <c r="F96" s="47" t="s">
        <v>2</v>
      </c>
      <c r="H96" s="64">
        <v>500</v>
      </c>
      <c r="I96" s="64">
        <v>0</v>
      </c>
      <c r="J96" s="64">
        <v>500</v>
      </c>
      <c r="K96" s="64">
        <v>0</v>
      </c>
      <c r="L96" s="64">
        <v>0</v>
      </c>
      <c r="M96" s="64">
        <v>0</v>
      </c>
      <c r="N96" s="65">
        <v>-500</v>
      </c>
      <c r="O96" s="60">
        <v>0</v>
      </c>
      <c r="P96" s="64">
        <v>0</v>
      </c>
      <c r="Q96" s="64">
        <v>0</v>
      </c>
      <c r="R96" s="64">
        <v>0</v>
      </c>
      <c r="S96" s="65">
        <v>-500</v>
      </c>
      <c r="T96" s="60">
        <v>0</v>
      </c>
    </row>
    <row r="97" spans="1:20" ht="14.45" hidden="1" customHeight="1" outlineLevel="4" collapsed="1" x14ac:dyDescent="0.25">
      <c r="A97" s="47" t="s">
        <v>2</v>
      </c>
      <c r="B97" s="47" t="s">
        <v>2</v>
      </c>
      <c r="C97" s="62" t="s">
        <v>2</v>
      </c>
      <c r="D97" s="63" t="s">
        <v>2</v>
      </c>
      <c r="E97" s="63" t="s">
        <v>2</v>
      </c>
      <c r="F97" s="47" t="s">
        <v>2</v>
      </c>
      <c r="H97" s="64">
        <v>6250</v>
      </c>
      <c r="I97" s="64">
        <v>0</v>
      </c>
      <c r="J97" s="64">
        <v>6250</v>
      </c>
      <c r="K97" s="64">
        <v>0</v>
      </c>
      <c r="L97" s="64">
        <v>0</v>
      </c>
      <c r="M97" s="64">
        <v>0</v>
      </c>
      <c r="N97" s="65">
        <v>-6250</v>
      </c>
      <c r="O97" s="60">
        <v>0</v>
      </c>
      <c r="P97" s="64">
        <v>0</v>
      </c>
      <c r="Q97" s="64">
        <v>0</v>
      </c>
      <c r="R97" s="64">
        <v>0</v>
      </c>
      <c r="S97" s="65">
        <v>-6250</v>
      </c>
      <c r="T97" s="60">
        <v>0</v>
      </c>
    </row>
    <row r="98" spans="1:20" ht="14.45" hidden="1" customHeight="1" outlineLevel="4" collapsed="1" x14ac:dyDescent="0.25">
      <c r="A98" s="47" t="s">
        <v>2</v>
      </c>
      <c r="B98" s="47" t="s">
        <v>2</v>
      </c>
      <c r="C98" s="62" t="s">
        <v>2</v>
      </c>
      <c r="D98" s="63" t="s">
        <v>2</v>
      </c>
      <c r="E98" s="63" t="s">
        <v>2</v>
      </c>
      <c r="F98" s="47" t="s">
        <v>2</v>
      </c>
      <c r="H98" s="64">
        <v>200</v>
      </c>
      <c r="I98" s="64">
        <v>0</v>
      </c>
      <c r="J98" s="64">
        <v>200</v>
      </c>
      <c r="K98" s="64">
        <v>0</v>
      </c>
      <c r="L98" s="64">
        <v>0</v>
      </c>
      <c r="M98" s="64">
        <v>0</v>
      </c>
      <c r="N98" s="65">
        <v>-200</v>
      </c>
      <c r="O98" s="60">
        <v>0</v>
      </c>
      <c r="P98" s="64">
        <v>0</v>
      </c>
      <c r="Q98" s="64">
        <v>0</v>
      </c>
      <c r="R98" s="64">
        <v>0</v>
      </c>
      <c r="S98" s="65">
        <v>-200</v>
      </c>
      <c r="T98" s="60">
        <v>0</v>
      </c>
    </row>
    <row r="99" spans="1:20" ht="14.45" hidden="1" customHeight="1" outlineLevel="4" collapsed="1" x14ac:dyDescent="0.25">
      <c r="A99" s="47" t="s">
        <v>2</v>
      </c>
      <c r="B99" s="47" t="s">
        <v>2</v>
      </c>
      <c r="C99" s="62" t="s">
        <v>2</v>
      </c>
      <c r="D99" s="63" t="s">
        <v>2</v>
      </c>
      <c r="E99" s="63" t="s">
        <v>2</v>
      </c>
      <c r="F99" s="47" t="s">
        <v>2</v>
      </c>
      <c r="H99" s="64">
        <v>150</v>
      </c>
      <c r="I99" s="64">
        <v>0</v>
      </c>
      <c r="J99" s="64">
        <v>150</v>
      </c>
      <c r="K99" s="64">
        <v>0</v>
      </c>
      <c r="L99" s="64">
        <v>0</v>
      </c>
      <c r="M99" s="64">
        <v>0</v>
      </c>
      <c r="N99" s="65">
        <v>-150</v>
      </c>
      <c r="O99" s="60">
        <v>0</v>
      </c>
      <c r="P99" s="64">
        <v>0</v>
      </c>
      <c r="Q99" s="64">
        <v>0</v>
      </c>
      <c r="R99" s="64">
        <v>0</v>
      </c>
      <c r="S99" s="65">
        <v>-150</v>
      </c>
      <c r="T99" s="60">
        <v>0</v>
      </c>
    </row>
    <row r="100" spans="1:20" ht="14.45" hidden="1" customHeight="1" outlineLevel="4" collapsed="1" x14ac:dyDescent="0.25">
      <c r="A100" s="47" t="s">
        <v>2</v>
      </c>
      <c r="B100" s="47" t="s">
        <v>2</v>
      </c>
      <c r="C100" s="62" t="s">
        <v>2</v>
      </c>
      <c r="D100" s="63" t="s">
        <v>2</v>
      </c>
      <c r="E100" s="63" t="s">
        <v>2</v>
      </c>
      <c r="F100" s="47" t="s">
        <v>2</v>
      </c>
      <c r="H100" s="64">
        <v>150</v>
      </c>
      <c r="I100" s="64">
        <v>0</v>
      </c>
      <c r="J100" s="64">
        <v>150</v>
      </c>
      <c r="K100" s="64">
        <v>0</v>
      </c>
      <c r="L100" s="64">
        <v>0</v>
      </c>
      <c r="M100" s="64">
        <v>0</v>
      </c>
      <c r="N100" s="65">
        <v>-150</v>
      </c>
      <c r="O100" s="60">
        <v>0</v>
      </c>
      <c r="P100" s="64">
        <v>0</v>
      </c>
      <c r="Q100" s="64">
        <v>0</v>
      </c>
      <c r="R100" s="64">
        <v>0</v>
      </c>
      <c r="S100" s="65">
        <v>-150</v>
      </c>
      <c r="T100" s="60">
        <v>0</v>
      </c>
    </row>
    <row r="101" spans="1:20" ht="14.45" hidden="1" customHeight="1" outlineLevel="4" collapsed="1" x14ac:dyDescent="0.25">
      <c r="A101" s="47" t="s">
        <v>2</v>
      </c>
      <c r="B101" s="47" t="s">
        <v>2</v>
      </c>
      <c r="C101" s="62" t="s">
        <v>2</v>
      </c>
      <c r="D101" s="63" t="s">
        <v>2</v>
      </c>
      <c r="E101" s="63" t="s">
        <v>2</v>
      </c>
      <c r="F101" s="47" t="s">
        <v>2</v>
      </c>
      <c r="H101" s="64">
        <v>1000</v>
      </c>
      <c r="I101" s="64">
        <v>0</v>
      </c>
      <c r="J101" s="64">
        <v>1000</v>
      </c>
      <c r="K101" s="64">
        <v>2031.31</v>
      </c>
      <c r="L101" s="64">
        <v>0</v>
      </c>
      <c r="M101" s="64">
        <v>2031.31</v>
      </c>
      <c r="N101" s="64">
        <v>1031.31</v>
      </c>
      <c r="O101" s="60">
        <v>2.0313099999999999</v>
      </c>
      <c r="P101" s="64">
        <v>7474.0666670000001</v>
      </c>
      <c r="Q101" s="64">
        <v>0</v>
      </c>
      <c r="R101" s="64">
        <v>7474.0666670000001</v>
      </c>
      <c r="S101" s="64">
        <v>6474.0666670000001</v>
      </c>
      <c r="T101" s="60">
        <v>7.4740666669999998</v>
      </c>
    </row>
    <row r="102" spans="1:20" ht="14.45" hidden="1" customHeight="1" outlineLevel="4" collapsed="1" x14ac:dyDescent="0.25">
      <c r="A102" s="47" t="s">
        <v>2</v>
      </c>
      <c r="B102" s="47" t="s">
        <v>2</v>
      </c>
      <c r="C102" s="62" t="s">
        <v>2</v>
      </c>
      <c r="D102" s="63" t="s">
        <v>2</v>
      </c>
      <c r="E102" s="63" t="s">
        <v>2</v>
      </c>
      <c r="F102" s="47" t="s">
        <v>2</v>
      </c>
      <c r="H102" s="64">
        <v>540</v>
      </c>
      <c r="I102" s="64">
        <v>0</v>
      </c>
      <c r="J102" s="64">
        <v>540</v>
      </c>
      <c r="K102" s="64">
        <v>0</v>
      </c>
      <c r="L102" s="64">
        <v>0</v>
      </c>
      <c r="M102" s="64">
        <v>0</v>
      </c>
      <c r="N102" s="65">
        <v>-540</v>
      </c>
      <c r="O102" s="60">
        <v>0</v>
      </c>
      <c r="P102" s="64">
        <v>0</v>
      </c>
      <c r="Q102" s="64">
        <v>0</v>
      </c>
      <c r="R102" s="64">
        <v>0</v>
      </c>
      <c r="S102" s="65">
        <v>-540</v>
      </c>
      <c r="T102" s="60">
        <v>0</v>
      </c>
    </row>
    <row r="103" spans="1:20" ht="14.45" hidden="1" customHeight="1" outlineLevel="4" collapsed="1" x14ac:dyDescent="0.25">
      <c r="A103" s="47" t="s">
        <v>2</v>
      </c>
      <c r="B103" s="47" t="s">
        <v>2</v>
      </c>
      <c r="C103" s="62" t="s">
        <v>2</v>
      </c>
      <c r="D103" s="63" t="s">
        <v>2</v>
      </c>
      <c r="E103" s="63" t="s">
        <v>2</v>
      </c>
      <c r="F103" s="47" t="s">
        <v>2</v>
      </c>
      <c r="H103" s="64">
        <v>1000</v>
      </c>
      <c r="I103" s="64">
        <v>0</v>
      </c>
      <c r="J103" s="64">
        <v>1000</v>
      </c>
      <c r="K103" s="64">
        <v>0</v>
      </c>
      <c r="L103" s="64">
        <v>0</v>
      </c>
      <c r="M103" s="64">
        <v>0</v>
      </c>
      <c r="N103" s="65">
        <v>-1000</v>
      </c>
      <c r="O103" s="60">
        <v>0</v>
      </c>
      <c r="P103" s="64">
        <v>2983.88</v>
      </c>
      <c r="Q103" s="64">
        <v>0</v>
      </c>
      <c r="R103" s="64">
        <v>2983.88</v>
      </c>
      <c r="S103" s="64">
        <v>1983.88</v>
      </c>
      <c r="T103" s="60">
        <v>2.9838800000000001</v>
      </c>
    </row>
    <row r="104" spans="1:20" ht="14.45" hidden="1" customHeight="1" outlineLevel="4" collapsed="1" x14ac:dyDescent="0.25">
      <c r="A104" s="47" t="s">
        <v>2</v>
      </c>
      <c r="B104" s="47" t="s">
        <v>2</v>
      </c>
      <c r="C104" s="62" t="s">
        <v>2</v>
      </c>
      <c r="D104" s="63" t="s">
        <v>2</v>
      </c>
      <c r="E104" s="63" t="s">
        <v>2</v>
      </c>
      <c r="F104" s="47" t="s">
        <v>2</v>
      </c>
      <c r="H104" s="64">
        <v>3000</v>
      </c>
      <c r="I104" s="64">
        <v>0</v>
      </c>
      <c r="J104" s="64">
        <v>3000</v>
      </c>
      <c r="K104" s="64">
        <v>0</v>
      </c>
      <c r="L104" s="64">
        <v>0</v>
      </c>
      <c r="M104" s="64">
        <v>0</v>
      </c>
      <c r="N104" s="65">
        <v>-3000</v>
      </c>
      <c r="O104" s="60">
        <v>0</v>
      </c>
      <c r="P104" s="64">
        <v>0</v>
      </c>
      <c r="Q104" s="64">
        <v>0</v>
      </c>
      <c r="R104" s="64">
        <v>0</v>
      </c>
      <c r="S104" s="65">
        <v>-3000</v>
      </c>
      <c r="T104" s="60">
        <v>0</v>
      </c>
    </row>
    <row r="105" spans="1:20" outlineLevel="2" collapsed="1" x14ac:dyDescent="0.25">
      <c r="A105" s="47" t="s">
        <v>2</v>
      </c>
      <c r="B105" s="47" t="s">
        <v>2</v>
      </c>
      <c r="D105" s="47" t="s">
        <v>38</v>
      </c>
      <c r="H105" s="58">
        <v>0</v>
      </c>
      <c r="I105" s="58">
        <v>0</v>
      </c>
      <c r="J105" s="58">
        <v>0</v>
      </c>
      <c r="K105" s="58">
        <v>1744</v>
      </c>
      <c r="L105" s="58">
        <v>0</v>
      </c>
      <c r="M105" s="58">
        <v>1744</v>
      </c>
      <c r="N105" s="58">
        <v>1744</v>
      </c>
      <c r="O105" s="60">
        <v>1</v>
      </c>
      <c r="P105" s="58">
        <v>3905.5633330000001</v>
      </c>
      <c r="Q105" s="58">
        <v>0</v>
      </c>
      <c r="R105" s="58">
        <v>3905.5633330000001</v>
      </c>
      <c r="S105" s="58">
        <v>3905.5633330000001</v>
      </c>
      <c r="T105" s="61">
        <v>1</v>
      </c>
    </row>
    <row r="106" spans="1:20" ht="14.45" hidden="1" customHeight="1" outlineLevel="3" collapsed="1" x14ac:dyDescent="0.25">
      <c r="A106" s="47" t="s">
        <v>2</v>
      </c>
      <c r="B106" s="47" t="s">
        <v>2</v>
      </c>
      <c r="C106" s="62" t="s">
        <v>2</v>
      </c>
      <c r="E106" s="47" t="s">
        <v>2</v>
      </c>
      <c r="H106" s="58">
        <v>0</v>
      </c>
      <c r="I106" s="58">
        <v>0</v>
      </c>
      <c r="J106" s="58">
        <v>0</v>
      </c>
      <c r="K106" s="58">
        <v>1744</v>
      </c>
      <c r="L106" s="58">
        <v>0</v>
      </c>
      <c r="M106" s="58">
        <v>1744</v>
      </c>
      <c r="N106" s="58">
        <v>1744</v>
      </c>
      <c r="O106" s="60">
        <v>1</v>
      </c>
      <c r="P106" s="58">
        <v>3905.5633330000001</v>
      </c>
      <c r="Q106" s="58">
        <v>0</v>
      </c>
      <c r="R106" s="58">
        <v>3905.5633330000001</v>
      </c>
      <c r="S106" s="58">
        <v>3905.5633330000001</v>
      </c>
      <c r="T106" s="61">
        <v>1</v>
      </c>
    </row>
    <row r="107" spans="1:20" ht="14.45" hidden="1" customHeight="1" outlineLevel="4" collapsed="1" x14ac:dyDescent="0.25">
      <c r="A107" s="47" t="s">
        <v>2</v>
      </c>
      <c r="B107" s="47" t="s">
        <v>2</v>
      </c>
      <c r="C107" s="62" t="s">
        <v>2</v>
      </c>
      <c r="D107" s="63" t="s">
        <v>2</v>
      </c>
      <c r="E107" s="63" t="s">
        <v>2</v>
      </c>
      <c r="F107" s="47" t="s">
        <v>2</v>
      </c>
      <c r="H107" s="64">
        <v>0</v>
      </c>
      <c r="I107" s="64">
        <v>0</v>
      </c>
      <c r="J107" s="64">
        <v>0</v>
      </c>
      <c r="K107" s="64">
        <v>1630</v>
      </c>
      <c r="L107" s="64">
        <v>0</v>
      </c>
      <c r="M107" s="64">
        <v>1630</v>
      </c>
      <c r="N107" s="64">
        <v>1630</v>
      </c>
      <c r="O107" s="60">
        <v>1</v>
      </c>
      <c r="P107" s="64">
        <v>3641.496666</v>
      </c>
      <c r="Q107" s="64">
        <v>0</v>
      </c>
      <c r="R107" s="64">
        <v>3641.496666</v>
      </c>
      <c r="S107" s="64">
        <v>3641.496666</v>
      </c>
      <c r="T107" s="60">
        <v>1</v>
      </c>
    </row>
    <row r="108" spans="1:20" ht="14.45" hidden="1" customHeight="1" outlineLevel="4" collapsed="1" x14ac:dyDescent="0.25">
      <c r="A108" s="47" t="s">
        <v>2</v>
      </c>
      <c r="B108" s="47" t="s">
        <v>2</v>
      </c>
      <c r="C108" s="62" t="s">
        <v>2</v>
      </c>
      <c r="D108" s="63" t="s">
        <v>2</v>
      </c>
      <c r="E108" s="63" t="s">
        <v>2</v>
      </c>
      <c r="F108" s="47" t="s">
        <v>2</v>
      </c>
      <c r="H108" s="64">
        <v>0</v>
      </c>
      <c r="I108" s="64">
        <v>0</v>
      </c>
      <c r="J108" s="64">
        <v>0</v>
      </c>
      <c r="K108" s="64">
        <v>114</v>
      </c>
      <c r="L108" s="64">
        <v>0</v>
      </c>
      <c r="M108" s="64">
        <v>114</v>
      </c>
      <c r="N108" s="64">
        <v>114</v>
      </c>
      <c r="O108" s="60">
        <v>1</v>
      </c>
      <c r="P108" s="64">
        <v>264.066667</v>
      </c>
      <c r="Q108" s="64">
        <v>0</v>
      </c>
      <c r="R108" s="64">
        <v>264.066667</v>
      </c>
      <c r="S108" s="64">
        <v>264.066667</v>
      </c>
      <c r="T108" s="60">
        <v>1</v>
      </c>
    </row>
    <row r="109" spans="1:20" outlineLevel="1" x14ac:dyDescent="0.25">
      <c r="A109" s="52" t="s">
        <v>2</v>
      </c>
      <c r="B109" s="52" t="s">
        <v>2</v>
      </c>
      <c r="C109" s="66" t="s">
        <v>40</v>
      </c>
      <c r="H109" s="54">
        <v>149625926</v>
      </c>
      <c r="I109" s="54">
        <v>1054797</v>
      </c>
      <c r="J109" s="54">
        <v>150680723</v>
      </c>
      <c r="K109" s="54">
        <v>46246807</v>
      </c>
      <c r="L109" s="54">
        <v>0</v>
      </c>
      <c r="M109" s="54">
        <v>46246807</v>
      </c>
      <c r="N109" s="55">
        <v>-104433916</v>
      </c>
      <c r="O109" s="56">
        <v>0.30691920027487524</v>
      </c>
      <c r="P109" s="54">
        <v>138181163.656654</v>
      </c>
      <c r="Q109" s="54">
        <v>13309157</v>
      </c>
      <c r="R109" s="54">
        <v>151490320.656654</v>
      </c>
      <c r="S109" s="54">
        <v>809597.65665400005</v>
      </c>
      <c r="T109" s="57">
        <v>1.0053729345103686</v>
      </c>
    </row>
    <row r="110" spans="1:20" outlineLevel="2" collapsed="1" x14ac:dyDescent="0.25">
      <c r="A110" s="47" t="s">
        <v>2</v>
      </c>
      <c r="B110" s="47" t="s">
        <v>2</v>
      </c>
      <c r="D110" s="47" t="s">
        <v>41</v>
      </c>
      <c r="H110" s="58">
        <v>149625926</v>
      </c>
      <c r="I110" s="58">
        <v>1054797</v>
      </c>
      <c r="J110" s="58">
        <v>150680723</v>
      </c>
      <c r="K110" s="58">
        <v>46246807</v>
      </c>
      <c r="L110" s="58">
        <v>0</v>
      </c>
      <c r="M110" s="58">
        <v>46246807</v>
      </c>
      <c r="N110" s="59">
        <v>-104433916</v>
      </c>
      <c r="O110" s="60">
        <v>0.30691920027487524</v>
      </c>
      <c r="P110" s="58">
        <v>138181163.656654</v>
      </c>
      <c r="Q110" s="58">
        <v>13309157</v>
      </c>
      <c r="R110" s="58">
        <v>151490320.656654</v>
      </c>
      <c r="S110" s="58">
        <v>809597.65665400005</v>
      </c>
      <c r="T110" s="61">
        <v>1.0053729345103686</v>
      </c>
    </row>
    <row r="111" spans="1:20" ht="14.45" hidden="1" customHeight="1" outlineLevel="3" collapsed="1" x14ac:dyDescent="0.25">
      <c r="A111" s="47" t="s">
        <v>2</v>
      </c>
      <c r="B111" s="47" t="s">
        <v>2</v>
      </c>
      <c r="C111" s="62" t="s">
        <v>2</v>
      </c>
      <c r="E111" s="47" t="s">
        <v>2</v>
      </c>
      <c r="H111" s="58">
        <v>149625926</v>
      </c>
      <c r="I111" s="58">
        <v>1054797</v>
      </c>
      <c r="J111" s="58">
        <v>150680723</v>
      </c>
      <c r="K111" s="58">
        <v>46246807</v>
      </c>
      <c r="L111" s="58">
        <v>0</v>
      </c>
      <c r="M111" s="58">
        <v>46246807</v>
      </c>
      <c r="N111" s="59">
        <v>-104433916</v>
      </c>
      <c r="O111" s="60">
        <v>0.30691920027487524</v>
      </c>
      <c r="P111" s="58">
        <v>138181163.656654</v>
      </c>
      <c r="Q111" s="58">
        <v>13309157</v>
      </c>
      <c r="R111" s="58">
        <v>151490320.656654</v>
      </c>
      <c r="S111" s="58">
        <v>809597.65665400005</v>
      </c>
      <c r="T111" s="61">
        <v>1.0053729345103686</v>
      </c>
    </row>
    <row r="112" spans="1:20" ht="14.45" hidden="1" customHeight="1" outlineLevel="4" collapsed="1" x14ac:dyDescent="0.25">
      <c r="A112" s="47" t="s">
        <v>2</v>
      </c>
      <c r="B112" s="47" t="s">
        <v>2</v>
      </c>
      <c r="C112" s="62" t="s">
        <v>2</v>
      </c>
      <c r="D112" s="63" t="s">
        <v>2</v>
      </c>
      <c r="E112" s="63" t="s">
        <v>2</v>
      </c>
      <c r="F112" s="47" t="s">
        <v>2</v>
      </c>
      <c r="H112" s="64">
        <v>441000</v>
      </c>
      <c r="I112" s="64">
        <v>0</v>
      </c>
      <c r="J112" s="64">
        <v>441000</v>
      </c>
      <c r="K112" s="64">
        <v>0</v>
      </c>
      <c r="L112" s="64">
        <v>0</v>
      </c>
      <c r="M112" s="64">
        <v>0</v>
      </c>
      <c r="N112" s="65">
        <v>-441000</v>
      </c>
      <c r="O112" s="60">
        <v>0</v>
      </c>
      <c r="P112" s="64">
        <v>330750</v>
      </c>
      <c r="Q112" s="64">
        <v>0</v>
      </c>
      <c r="R112" s="64">
        <v>330750</v>
      </c>
      <c r="S112" s="65">
        <v>-110250</v>
      </c>
      <c r="T112" s="60">
        <v>0.75</v>
      </c>
    </row>
    <row r="113" spans="1:20" ht="14.45" hidden="1" customHeight="1" outlineLevel="4" collapsed="1" x14ac:dyDescent="0.25">
      <c r="A113" s="47" t="s">
        <v>2</v>
      </c>
      <c r="B113" s="47" t="s">
        <v>2</v>
      </c>
      <c r="C113" s="62" t="s">
        <v>2</v>
      </c>
      <c r="D113" s="63" t="s">
        <v>2</v>
      </c>
      <c r="E113" s="63" t="s">
        <v>2</v>
      </c>
      <c r="F113" s="47" t="s">
        <v>2</v>
      </c>
      <c r="H113" s="64">
        <v>0</v>
      </c>
      <c r="I113" s="64">
        <v>0</v>
      </c>
      <c r="J113" s="64">
        <v>0</v>
      </c>
      <c r="K113" s="64">
        <v>39</v>
      </c>
      <c r="L113" s="64">
        <v>0</v>
      </c>
      <c r="M113" s="64">
        <v>39</v>
      </c>
      <c r="N113" s="64">
        <v>39</v>
      </c>
      <c r="O113" s="60">
        <v>1</v>
      </c>
      <c r="P113" s="64">
        <v>26</v>
      </c>
      <c r="Q113" s="64">
        <v>0</v>
      </c>
      <c r="R113" s="64">
        <v>26</v>
      </c>
      <c r="S113" s="64">
        <v>26</v>
      </c>
      <c r="T113" s="60">
        <v>1</v>
      </c>
    </row>
    <row r="114" spans="1:20" ht="14.45" hidden="1" customHeight="1" outlineLevel="4" collapsed="1" x14ac:dyDescent="0.25">
      <c r="A114" s="47" t="s">
        <v>2</v>
      </c>
      <c r="B114" s="47" t="s">
        <v>2</v>
      </c>
      <c r="C114" s="62" t="s">
        <v>2</v>
      </c>
      <c r="D114" s="63" t="s">
        <v>2</v>
      </c>
      <c r="E114" s="63" t="s">
        <v>2</v>
      </c>
      <c r="F114" s="47" t="s">
        <v>2</v>
      </c>
      <c r="H114" s="64">
        <v>210000</v>
      </c>
      <c r="I114" s="64">
        <v>0</v>
      </c>
      <c r="J114" s="64">
        <v>210000</v>
      </c>
      <c r="K114" s="64">
        <v>41453.370000000003</v>
      </c>
      <c r="L114" s="64">
        <v>0</v>
      </c>
      <c r="M114" s="64">
        <v>41453.370000000003</v>
      </c>
      <c r="N114" s="65">
        <v>-168546.63</v>
      </c>
      <c r="O114" s="60">
        <v>0.19739699999999999</v>
      </c>
      <c r="P114" s="64">
        <v>185544.67000099999</v>
      </c>
      <c r="Q114" s="64">
        <v>0</v>
      </c>
      <c r="R114" s="64">
        <v>185544.67000099999</v>
      </c>
      <c r="S114" s="65">
        <v>-24455.329999000001</v>
      </c>
      <c r="T114" s="60">
        <v>0.88354604762380951</v>
      </c>
    </row>
    <row r="115" spans="1:20" ht="14.45" hidden="1" customHeight="1" outlineLevel="4" collapsed="1" x14ac:dyDescent="0.25">
      <c r="A115" s="47" t="s">
        <v>2</v>
      </c>
      <c r="B115" s="47" t="s">
        <v>2</v>
      </c>
      <c r="C115" s="62" t="s">
        <v>2</v>
      </c>
      <c r="D115" s="63" t="s">
        <v>2</v>
      </c>
      <c r="E115" s="63" t="s">
        <v>2</v>
      </c>
      <c r="F115" s="47" t="s">
        <v>2</v>
      </c>
      <c r="H115" s="64">
        <v>200000</v>
      </c>
      <c r="I115" s="64">
        <v>300</v>
      </c>
      <c r="J115" s="64">
        <v>200300</v>
      </c>
      <c r="K115" s="64">
        <v>300</v>
      </c>
      <c r="L115" s="64">
        <v>0</v>
      </c>
      <c r="M115" s="64">
        <v>300</v>
      </c>
      <c r="N115" s="65">
        <v>-200000</v>
      </c>
      <c r="O115" s="60">
        <v>1.4977533699450823E-3</v>
      </c>
      <c r="P115" s="64">
        <v>200300</v>
      </c>
      <c r="Q115" s="64">
        <v>0</v>
      </c>
      <c r="R115" s="64">
        <v>200300</v>
      </c>
      <c r="S115" s="64">
        <v>0</v>
      </c>
      <c r="T115" s="60">
        <v>1</v>
      </c>
    </row>
    <row r="116" spans="1:20" ht="14.45" hidden="1" customHeight="1" outlineLevel="4" collapsed="1" x14ac:dyDescent="0.25">
      <c r="A116" s="47" t="s">
        <v>2</v>
      </c>
      <c r="B116" s="47" t="s">
        <v>2</v>
      </c>
      <c r="C116" s="62" t="s">
        <v>2</v>
      </c>
      <c r="D116" s="63" t="s">
        <v>2</v>
      </c>
      <c r="E116" s="63" t="s">
        <v>2</v>
      </c>
      <c r="F116" s="47" t="s">
        <v>2</v>
      </c>
      <c r="H116" s="64">
        <v>50000</v>
      </c>
      <c r="I116" s="64">
        <v>0</v>
      </c>
      <c r="J116" s="64">
        <v>50000</v>
      </c>
      <c r="K116" s="64">
        <v>0</v>
      </c>
      <c r="L116" s="64">
        <v>0</v>
      </c>
      <c r="M116" s="64">
        <v>0</v>
      </c>
      <c r="N116" s="65">
        <v>-50000</v>
      </c>
      <c r="O116" s="60">
        <v>0</v>
      </c>
      <c r="P116" s="64">
        <v>0</v>
      </c>
      <c r="Q116" s="64">
        <v>0</v>
      </c>
      <c r="R116" s="64">
        <v>0</v>
      </c>
      <c r="S116" s="65">
        <v>-50000</v>
      </c>
      <c r="T116" s="60">
        <v>0</v>
      </c>
    </row>
    <row r="117" spans="1:20" ht="14.45" hidden="1" customHeight="1" outlineLevel="4" collapsed="1" x14ac:dyDescent="0.25">
      <c r="A117" s="47" t="s">
        <v>2</v>
      </c>
      <c r="B117" s="47" t="s">
        <v>2</v>
      </c>
      <c r="C117" s="62" t="s">
        <v>2</v>
      </c>
      <c r="D117" s="63" t="s">
        <v>2</v>
      </c>
      <c r="E117" s="63" t="s">
        <v>2</v>
      </c>
      <c r="F117" s="47" t="s">
        <v>2</v>
      </c>
      <c r="H117" s="64">
        <v>45000</v>
      </c>
      <c r="I117" s="64">
        <v>0</v>
      </c>
      <c r="J117" s="64">
        <v>45000</v>
      </c>
      <c r="K117" s="64">
        <v>0</v>
      </c>
      <c r="L117" s="64">
        <v>0</v>
      </c>
      <c r="M117" s="64">
        <v>0</v>
      </c>
      <c r="N117" s="65">
        <v>-45000</v>
      </c>
      <c r="O117" s="60">
        <v>0</v>
      </c>
      <c r="P117" s="64">
        <v>0</v>
      </c>
      <c r="Q117" s="64">
        <v>0</v>
      </c>
      <c r="R117" s="64">
        <v>0</v>
      </c>
      <c r="S117" s="65">
        <v>-45000</v>
      </c>
      <c r="T117" s="60">
        <v>0</v>
      </c>
    </row>
    <row r="118" spans="1:20" ht="14.45" hidden="1" customHeight="1" outlineLevel="4" collapsed="1" x14ac:dyDescent="0.25">
      <c r="A118" s="47" t="s">
        <v>2</v>
      </c>
      <c r="B118" s="47" t="s">
        <v>2</v>
      </c>
      <c r="C118" s="62" t="s">
        <v>2</v>
      </c>
      <c r="D118" s="63" t="s">
        <v>2</v>
      </c>
      <c r="E118" s="63" t="s">
        <v>2</v>
      </c>
      <c r="F118" s="47" t="s">
        <v>2</v>
      </c>
      <c r="H118" s="64">
        <v>2000</v>
      </c>
      <c r="I118" s="64">
        <v>0</v>
      </c>
      <c r="J118" s="64">
        <v>2000</v>
      </c>
      <c r="K118" s="64">
        <v>0</v>
      </c>
      <c r="L118" s="64">
        <v>0</v>
      </c>
      <c r="M118" s="64">
        <v>0</v>
      </c>
      <c r="N118" s="65">
        <v>-2000</v>
      </c>
      <c r="O118" s="60">
        <v>0</v>
      </c>
      <c r="P118" s="64">
        <v>2000</v>
      </c>
      <c r="Q118" s="64">
        <v>0</v>
      </c>
      <c r="R118" s="64">
        <v>2000</v>
      </c>
      <c r="S118" s="64">
        <v>0</v>
      </c>
      <c r="T118" s="60">
        <v>1</v>
      </c>
    </row>
    <row r="119" spans="1:20" ht="14.45" hidden="1" customHeight="1" outlineLevel="4" collapsed="1" x14ac:dyDescent="0.25">
      <c r="A119" s="47" t="s">
        <v>2</v>
      </c>
      <c r="B119" s="47" t="s">
        <v>2</v>
      </c>
      <c r="C119" s="62" t="s">
        <v>2</v>
      </c>
      <c r="D119" s="63" t="s">
        <v>2</v>
      </c>
      <c r="E119" s="63" t="s">
        <v>2</v>
      </c>
      <c r="F119" s="47" t="s">
        <v>2</v>
      </c>
      <c r="H119" s="64">
        <v>0</v>
      </c>
      <c r="I119" s="64">
        <v>6459</v>
      </c>
      <c r="J119" s="64">
        <v>6459</v>
      </c>
      <c r="K119" s="64">
        <v>0</v>
      </c>
      <c r="L119" s="64">
        <v>0</v>
      </c>
      <c r="M119" s="64">
        <v>0</v>
      </c>
      <c r="N119" s="65">
        <v>-6459</v>
      </c>
      <c r="O119" s="60">
        <v>0</v>
      </c>
      <c r="P119" s="64">
        <v>0</v>
      </c>
      <c r="Q119" s="64">
        <v>0</v>
      </c>
      <c r="R119" s="64">
        <v>0</v>
      </c>
      <c r="S119" s="65">
        <v>-6459</v>
      </c>
      <c r="T119" s="60">
        <v>0</v>
      </c>
    </row>
    <row r="120" spans="1:20" ht="14.45" hidden="1" customHeight="1" outlineLevel="4" collapsed="1" x14ac:dyDescent="0.25">
      <c r="A120" s="47" t="s">
        <v>2</v>
      </c>
      <c r="B120" s="47" t="s">
        <v>2</v>
      </c>
      <c r="C120" s="62" t="s">
        <v>2</v>
      </c>
      <c r="D120" s="63" t="s">
        <v>2</v>
      </c>
      <c r="E120" s="63" t="s">
        <v>2</v>
      </c>
      <c r="F120" s="47" t="s">
        <v>2</v>
      </c>
      <c r="H120" s="64">
        <v>0</v>
      </c>
      <c r="I120" s="64">
        <v>3809</v>
      </c>
      <c r="J120" s="64">
        <v>3809</v>
      </c>
      <c r="K120" s="64">
        <v>0</v>
      </c>
      <c r="L120" s="64">
        <v>0</v>
      </c>
      <c r="M120" s="64">
        <v>0</v>
      </c>
      <c r="N120" s="65">
        <v>-3809</v>
      </c>
      <c r="O120" s="60">
        <v>0</v>
      </c>
      <c r="P120" s="64">
        <v>0</v>
      </c>
      <c r="Q120" s="64">
        <v>0</v>
      </c>
      <c r="R120" s="64">
        <v>0</v>
      </c>
      <c r="S120" s="65">
        <v>-3809</v>
      </c>
      <c r="T120" s="60">
        <v>0</v>
      </c>
    </row>
    <row r="121" spans="1:20" ht="14.45" hidden="1" customHeight="1" outlineLevel="4" collapsed="1" x14ac:dyDescent="0.25">
      <c r="A121" s="47" t="s">
        <v>2</v>
      </c>
      <c r="B121" s="47" t="s">
        <v>2</v>
      </c>
      <c r="C121" s="62" t="s">
        <v>2</v>
      </c>
      <c r="D121" s="63" t="s">
        <v>2</v>
      </c>
      <c r="E121" s="63" t="s">
        <v>2</v>
      </c>
      <c r="F121" s="47" t="s">
        <v>2</v>
      </c>
      <c r="H121" s="64">
        <v>0</v>
      </c>
      <c r="I121" s="64">
        <v>5396</v>
      </c>
      <c r="J121" s="64">
        <v>5396</v>
      </c>
      <c r="K121" s="64">
        <v>0</v>
      </c>
      <c r="L121" s="64">
        <v>0</v>
      </c>
      <c r="M121" s="64">
        <v>0</v>
      </c>
      <c r="N121" s="65">
        <v>-5396</v>
      </c>
      <c r="O121" s="60">
        <v>0</v>
      </c>
      <c r="P121" s="64">
        <v>0</v>
      </c>
      <c r="Q121" s="64">
        <v>0</v>
      </c>
      <c r="R121" s="64">
        <v>0</v>
      </c>
      <c r="S121" s="65">
        <v>-5396</v>
      </c>
      <c r="T121" s="60">
        <v>0</v>
      </c>
    </row>
    <row r="122" spans="1:20" ht="14.45" hidden="1" customHeight="1" outlineLevel="4" collapsed="1" x14ac:dyDescent="0.25">
      <c r="A122" s="47" t="s">
        <v>2</v>
      </c>
      <c r="B122" s="47" t="s">
        <v>2</v>
      </c>
      <c r="C122" s="62" t="s">
        <v>2</v>
      </c>
      <c r="D122" s="63" t="s">
        <v>2</v>
      </c>
      <c r="E122" s="63" t="s">
        <v>2</v>
      </c>
      <c r="F122" s="47" t="s">
        <v>2</v>
      </c>
      <c r="H122" s="64">
        <v>0</v>
      </c>
      <c r="I122" s="64">
        <v>14074</v>
      </c>
      <c r="J122" s="64">
        <v>14074</v>
      </c>
      <c r="K122" s="64">
        <v>0</v>
      </c>
      <c r="L122" s="64">
        <v>0</v>
      </c>
      <c r="M122" s="64">
        <v>0</v>
      </c>
      <c r="N122" s="65">
        <v>-14074</v>
      </c>
      <c r="O122" s="60">
        <v>0</v>
      </c>
      <c r="P122" s="64">
        <v>0</v>
      </c>
      <c r="Q122" s="64">
        <v>0</v>
      </c>
      <c r="R122" s="64">
        <v>0</v>
      </c>
      <c r="S122" s="65">
        <v>-14074</v>
      </c>
      <c r="T122" s="60">
        <v>0</v>
      </c>
    </row>
    <row r="123" spans="1:20" ht="14.45" hidden="1" customHeight="1" outlineLevel="4" collapsed="1" x14ac:dyDescent="0.25">
      <c r="A123" s="47" t="s">
        <v>2</v>
      </c>
      <c r="B123" s="47" t="s">
        <v>2</v>
      </c>
      <c r="C123" s="62" t="s">
        <v>2</v>
      </c>
      <c r="D123" s="63" t="s">
        <v>2</v>
      </c>
      <c r="E123" s="63" t="s">
        <v>2</v>
      </c>
      <c r="F123" s="47" t="s">
        <v>2</v>
      </c>
      <c r="H123" s="64">
        <v>0</v>
      </c>
      <c r="I123" s="64">
        <v>20477</v>
      </c>
      <c r="J123" s="64">
        <v>20477</v>
      </c>
      <c r="K123" s="64">
        <v>0</v>
      </c>
      <c r="L123" s="64">
        <v>0</v>
      </c>
      <c r="M123" s="64">
        <v>0</v>
      </c>
      <c r="N123" s="65">
        <v>-20477</v>
      </c>
      <c r="O123" s="60">
        <v>0</v>
      </c>
      <c r="P123" s="64">
        <v>0</v>
      </c>
      <c r="Q123" s="64">
        <v>0</v>
      </c>
      <c r="R123" s="64">
        <v>0</v>
      </c>
      <c r="S123" s="65">
        <v>-20477</v>
      </c>
      <c r="T123" s="60">
        <v>0</v>
      </c>
    </row>
    <row r="124" spans="1:20" ht="14.45" hidden="1" customHeight="1" outlineLevel="4" collapsed="1" x14ac:dyDescent="0.25">
      <c r="A124" s="47" t="s">
        <v>2</v>
      </c>
      <c r="B124" s="47" t="s">
        <v>2</v>
      </c>
      <c r="C124" s="62" t="s">
        <v>2</v>
      </c>
      <c r="D124" s="63" t="s">
        <v>2</v>
      </c>
      <c r="E124" s="63" t="s">
        <v>2</v>
      </c>
      <c r="F124" s="47" t="s">
        <v>2</v>
      </c>
      <c r="H124" s="64">
        <v>30000</v>
      </c>
      <c r="I124" s="64">
        <v>0</v>
      </c>
      <c r="J124" s="64">
        <v>30000</v>
      </c>
      <c r="K124" s="64">
        <v>0</v>
      </c>
      <c r="L124" s="64">
        <v>0</v>
      </c>
      <c r="M124" s="64">
        <v>0</v>
      </c>
      <c r="N124" s="65">
        <v>-30000</v>
      </c>
      <c r="O124" s="60">
        <v>0</v>
      </c>
      <c r="P124" s="64">
        <v>66901.87</v>
      </c>
      <c r="Q124" s="64">
        <v>41572</v>
      </c>
      <c r="R124" s="64">
        <v>108473.87</v>
      </c>
      <c r="S124" s="64">
        <v>78473.87</v>
      </c>
      <c r="T124" s="60">
        <v>3.6157956666666666</v>
      </c>
    </row>
    <row r="125" spans="1:20" ht="14.45" hidden="1" customHeight="1" outlineLevel="4" collapsed="1" x14ac:dyDescent="0.25">
      <c r="A125" s="47" t="s">
        <v>2</v>
      </c>
      <c r="B125" s="47" t="s">
        <v>2</v>
      </c>
      <c r="C125" s="62" t="s">
        <v>2</v>
      </c>
      <c r="D125" s="63" t="s">
        <v>2</v>
      </c>
      <c r="E125" s="63" t="s">
        <v>2</v>
      </c>
      <c r="F125" s="47" t="s">
        <v>2</v>
      </c>
      <c r="H125" s="64">
        <v>0</v>
      </c>
      <c r="I125" s="64">
        <v>5023</v>
      </c>
      <c r="J125" s="64">
        <v>5023</v>
      </c>
      <c r="K125" s="64">
        <v>0</v>
      </c>
      <c r="L125" s="64">
        <v>0</v>
      </c>
      <c r="M125" s="64">
        <v>0</v>
      </c>
      <c r="N125" s="65">
        <v>-5023</v>
      </c>
      <c r="O125" s="60">
        <v>0</v>
      </c>
      <c r="P125" s="64">
        <v>0</v>
      </c>
      <c r="Q125" s="64">
        <v>0</v>
      </c>
      <c r="R125" s="64">
        <v>0</v>
      </c>
      <c r="S125" s="65">
        <v>-5023</v>
      </c>
      <c r="T125" s="60">
        <v>0</v>
      </c>
    </row>
    <row r="126" spans="1:20" ht="14.45" hidden="1" customHeight="1" outlineLevel="4" collapsed="1" x14ac:dyDescent="0.25">
      <c r="A126" s="47" t="s">
        <v>2</v>
      </c>
      <c r="B126" s="47" t="s">
        <v>2</v>
      </c>
      <c r="C126" s="62" t="s">
        <v>2</v>
      </c>
      <c r="D126" s="63" t="s">
        <v>2</v>
      </c>
      <c r="E126" s="63" t="s">
        <v>2</v>
      </c>
      <c r="F126" s="47" t="s">
        <v>2</v>
      </c>
      <c r="H126" s="64">
        <v>0</v>
      </c>
      <c r="I126" s="64">
        <v>250</v>
      </c>
      <c r="J126" s="64">
        <v>250</v>
      </c>
      <c r="K126" s="64">
        <v>250</v>
      </c>
      <c r="L126" s="64">
        <v>0</v>
      </c>
      <c r="M126" s="64">
        <v>250</v>
      </c>
      <c r="N126" s="64">
        <v>0</v>
      </c>
      <c r="O126" s="60">
        <v>1</v>
      </c>
      <c r="P126" s="64">
        <v>454</v>
      </c>
      <c r="Q126" s="64">
        <v>0</v>
      </c>
      <c r="R126" s="64">
        <v>454</v>
      </c>
      <c r="S126" s="64">
        <v>204</v>
      </c>
      <c r="T126" s="60">
        <v>1.8160000000000001</v>
      </c>
    </row>
    <row r="127" spans="1:20" ht="14.45" hidden="1" customHeight="1" outlineLevel="4" collapsed="1" x14ac:dyDescent="0.25">
      <c r="A127" s="47" t="s">
        <v>2</v>
      </c>
      <c r="B127" s="47" t="s">
        <v>2</v>
      </c>
      <c r="C127" s="62" t="s">
        <v>2</v>
      </c>
      <c r="D127" s="63" t="s">
        <v>2</v>
      </c>
      <c r="E127" s="63" t="s">
        <v>2</v>
      </c>
      <c r="F127" s="47" t="s">
        <v>2</v>
      </c>
      <c r="H127" s="65">
        <v>-20000</v>
      </c>
      <c r="I127" s="64">
        <v>0</v>
      </c>
      <c r="J127" s="65">
        <v>-20000</v>
      </c>
      <c r="K127" s="65">
        <v>-20255</v>
      </c>
      <c r="L127" s="64">
        <v>0</v>
      </c>
      <c r="M127" s="65">
        <v>-20255</v>
      </c>
      <c r="N127" s="65">
        <v>-255</v>
      </c>
      <c r="O127" s="60">
        <v>1.01275</v>
      </c>
      <c r="P127" s="65">
        <v>-20255</v>
      </c>
      <c r="Q127" s="64">
        <v>0</v>
      </c>
      <c r="R127" s="65">
        <v>-20255</v>
      </c>
      <c r="S127" s="65">
        <v>-255</v>
      </c>
      <c r="T127" s="60">
        <v>1.01275</v>
      </c>
    </row>
    <row r="128" spans="1:20" ht="14.45" hidden="1" customHeight="1" outlineLevel="4" collapsed="1" x14ac:dyDescent="0.25">
      <c r="A128" s="47" t="s">
        <v>2</v>
      </c>
      <c r="B128" s="47" t="s">
        <v>2</v>
      </c>
      <c r="C128" s="62" t="s">
        <v>2</v>
      </c>
      <c r="D128" s="63" t="s">
        <v>2</v>
      </c>
      <c r="E128" s="63" t="s">
        <v>2</v>
      </c>
      <c r="F128" s="47" t="s">
        <v>2</v>
      </c>
      <c r="H128" s="64">
        <v>139000</v>
      </c>
      <c r="I128" s="64">
        <v>0</v>
      </c>
      <c r="J128" s="64">
        <v>139000</v>
      </c>
      <c r="K128" s="64">
        <v>0</v>
      </c>
      <c r="L128" s="64">
        <v>0</v>
      </c>
      <c r="M128" s="64">
        <v>0</v>
      </c>
      <c r="N128" s="65">
        <v>-139000</v>
      </c>
      <c r="O128" s="60">
        <v>0</v>
      </c>
      <c r="P128" s="64">
        <v>238548.31</v>
      </c>
      <c r="Q128" s="64">
        <v>0</v>
      </c>
      <c r="R128" s="64">
        <v>238548.31</v>
      </c>
      <c r="S128" s="64">
        <v>99548.31</v>
      </c>
      <c r="T128" s="60">
        <v>1.7161748920863309</v>
      </c>
    </row>
    <row r="129" spans="1:20" ht="14.45" hidden="1" customHeight="1" outlineLevel="4" collapsed="1" x14ac:dyDescent="0.25">
      <c r="A129" s="47" t="s">
        <v>2</v>
      </c>
      <c r="B129" s="47" t="s">
        <v>2</v>
      </c>
      <c r="C129" s="62" t="s">
        <v>2</v>
      </c>
      <c r="D129" s="63" t="s">
        <v>2</v>
      </c>
      <c r="E129" s="63" t="s">
        <v>2</v>
      </c>
      <c r="F129" s="47" t="s">
        <v>2</v>
      </c>
      <c r="H129" s="64">
        <v>32775</v>
      </c>
      <c r="I129" s="64">
        <v>16561</v>
      </c>
      <c r="J129" s="64">
        <v>49336</v>
      </c>
      <c r="K129" s="64">
        <v>16560.57</v>
      </c>
      <c r="L129" s="64">
        <v>0</v>
      </c>
      <c r="M129" s="64">
        <v>16560.57</v>
      </c>
      <c r="N129" s="65">
        <v>-32775.43</v>
      </c>
      <c r="O129" s="60">
        <v>0.33566908545484025</v>
      </c>
      <c r="P129" s="64">
        <v>16560.57</v>
      </c>
      <c r="Q129" s="64">
        <v>0</v>
      </c>
      <c r="R129" s="64">
        <v>16560.57</v>
      </c>
      <c r="S129" s="65">
        <v>-32775.43</v>
      </c>
      <c r="T129" s="60">
        <v>0.33566908545484025</v>
      </c>
    </row>
    <row r="130" spans="1:20" ht="14.45" hidden="1" customHeight="1" outlineLevel="4" collapsed="1" x14ac:dyDescent="0.25">
      <c r="A130" s="47" t="s">
        <v>2</v>
      </c>
      <c r="B130" s="47" t="s">
        <v>2</v>
      </c>
      <c r="C130" s="62" t="s">
        <v>2</v>
      </c>
      <c r="D130" s="63" t="s">
        <v>2</v>
      </c>
      <c r="E130" s="63" t="s">
        <v>2</v>
      </c>
      <c r="F130" s="47" t="s">
        <v>2</v>
      </c>
      <c r="H130" s="64">
        <v>0</v>
      </c>
      <c r="I130" s="64">
        <v>9147</v>
      </c>
      <c r="J130" s="64">
        <v>9147</v>
      </c>
      <c r="K130" s="64">
        <v>0</v>
      </c>
      <c r="L130" s="64">
        <v>0</v>
      </c>
      <c r="M130" s="64">
        <v>0</v>
      </c>
      <c r="N130" s="65">
        <v>-9147</v>
      </c>
      <c r="O130" s="60">
        <v>0</v>
      </c>
      <c r="P130" s="64">
        <v>0</v>
      </c>
      <c r="Q130" s="64">
        <v>0</v>
      </c>
      <c r="R130" s="64">
        <v>0</v>
      </c>
      <c r="S130" s="65">
        <v>-9147</v>
      </c>
      <c r="T130" s="60">
        <v>0</v>
      </c>
    </row>
    <row r="131" spans="1:20" ht="14.45" hidden="1" customHeight="1" outlineLevel="4" collapsed="1" x14ac:dyDescent="0.25">
      <c r="A131" s="47" t="s">
        <v>2</v>
      </c>
      <c r="B131" s="47" t="s">
        <v>2</v>
      </c>
      <c r="C131" s="62" t="s">
        <v>2</v>
      </c>
      <c r="D131" s="63" t="s">
        <v>2</v>
      </c>
      <c r="E131" s="63" t="s">
        <v>2</v>
      </c>
      <c r="F131" s="47" t="s">
        <v>2</v>
      </c>
      <c r="H131" s="64">
        <v>144000</v>
      </c>
      <c r="I131" s="64">
        <v>3560</v>
      </c>
      <c r="J131" s="64">
        <v>147560</v>
      </c>
      <c r="K131" s="64">
        <v>0</v>
      </c>
      <c r="L131" s="64">
        <v>0</v>
      </c>
      <c r="M131" s="64">
        <v>0</v>
      </c>
      <c r="N131" s="65">
        <v>-147560</v>
      </c>
      <c r="O131" s="60">
        <v>0</v>
      </c>
      <c r="P131" s="64">
        <v>179305.37</v>
      </c>
      <c r="Q131" s="64">
        <v>0</v>
      </c>
      <c r="R131" s="64">
        <v>179305.37</v>
      </c>
      <c r="S131" s="64">
        <v>31745.37</v>
      </c>
      <c r="T131" s="60">
        <v>1.215135334779073</v>
      </c>
    </row>
    <row r="132" spans="1:20" ht="14.45" hidden="1" customHeight="1" outlineLevel="4" collapsed="1" x14ac:dyDescent="0.25">
      <c r="A132" s="47" t="s">
        <v>2</v>
      </c>
      <c r="B132" s="47" t="s">
        <v>2</v>
      </c>
      <c r="C132" s="62" t="s">
        <v>2</v>
      </c>
      <c r="D132" s="63" t="s">
        <v>2</v>
      </c>
      <c r="E132" s="63" t="s">
        <v>2</v>
      </c>
      <c r="F132" s="47" t="s">
        <v>2</v>
      </c>
      <c r="H132" s="64">
        <v>600000</v>
      </c>
      <c r="I132" s="64">
        <v>0</v>
      </c>
      <c r="J132" s="64">
        <v>600000</v>
      </c>
      <c r="K132" s="64">
        <v>0</v>
      </c>
      <c r="L132" s="64">
        <v>0</v>
      </c>
      <c r="M132" s="64">
        <v>0</v>
      </c>
      <c r="N132" s="65">
        <v>-600000</v>
      </c>
      <c r="O132" s="60">
        <v>0</v>
      </c>
      <c r="P132" s="64">
        <v>198003</v>
      </c>
      <c r="Q132" s="64">
        <v>0</v>
      </c>
      <c r="R132" s="64">
        <v>198003</v>
      </c>
      <c r="S132" s="65">
        <v>-401997</v>
      </c>
      <c r="T132" s="60">
        <v>0.33000499999999999</v>
      </c>
    </row>
    <row r="133" spans="1:20" ht="14.45" hidden="1" customHeight="1" outlineLevel="4" collapsed="1" x14ac:dyDescent="0.25">
      <c r="A133" s="47" t="s">
        <v>2</v>
      </c>
      <c r="B133" s="47" t="s">
        <v>2</v>
      </c>
      <c r="C133" s="62" t="s">
        <v>2</v>
      </c>
      <c r="D133" s="63" t="s">
        <v>2</v>
      </c>
      <c r="E133" s="63" t="s">
        <v>2</v>
      </c>
      <c r="F133" s="47" t="s">
        <v>2</v>
      </c>
      <c r="H133" s="64">
        <v>115500</v>
      </c>
      <c r="I133" s="64">
        <v>0</v>
      </c>
      <c r="J133" s="64">
        <v>115500</v>
      </c>
      <c r="K133" s="64">
        <v>0</v>
      </c>
      <c r="L133" s="64">
        <v>0</v>
      </c>
      <c r="M133" s="64">
        <v>0</v>
      </c>
      <c r="N133" s="65">
        <v>-115500</v>
      </c>
      <c r="O133" s="60">
        <v>0</v>
      </c>
      <c r="P133" s="64">
        <v>67938.37</v>
      </c>
      <c r="Q133" s="64">
        <v>0</v>
      </c>
      <c r="R133" s="64">
        <v>67938.37</v>
      </c>
      <c r="S133" s="65">
        <v>-47561.63</v>
      </c>
      <c r="T133" s="60">
        <v>0.58821099567099566</v>
      </c>
    </row>
    <row r="134" spans="1:20" ht="14.45" hidden="1" customHeight="1" outlineLevel="4" collapsed="1" x14ac:dyDescent="0.25">
      <c r="A134" s="47" t="s">
        <v>2</v>
      </c>
      <c r="B134" s="47" t="s">
        <v>2</v>
      </c>
      <c r="C134" s="62" t="s">
        <v>2</v>
      </c>
      <c r="D134" s="63" t="s">
        <v>2</v>
      </c>
      <c r="E134" s="63" t="s">
        <v>2</v>
      </c>
      <c r="F134" s="47" t="s">
        <v>2</v>
      </c>
      <c r="H134" s="64">
        <v>0</v>
      </c>
      <c r="I134" s="64">
        <v>12441</v>
      </c>
      <c r="J134" s="64">
        <v>12441</v>
      </c>
      <c r="K134" s="64">
        <v>12441</v>
      </c>
      <c r="L134" s="64">
        <v>0</v>
      </c>
      <c r="M134" s="64">
        <v>12441</v>
      </c>
      <c r="N134" s="64">
        <v>0</v>
      </c>
      <c r="O134" s="60">
        <v>1</v>
      </c>
      <c r="P134" s="64">
        <v>32621.333332999999</v>
      </c>
      <c r="Q134" s="64">
        <v>0</v>
      </c>
      <c r="R134" s="64">
        <v>32621.333332999999</v>
      </c>
      <c r="S134" s="64">
        <v>20180.333332999999</v>
      </c>
      <c r="T134" s="60">
        <v>2.6220828979181738</v>
      </c>
    </row>
    <row r="135" spans="1:20" ht="14.45" hidden="1" customHeight="1" outlineLevel="4" collapsed="1" x14ac:dyDescent="0.25">
      <c r="A135" s="47" t="s">
        <v>2</v>
      </c>
      <c r="B135" s="47" t="s">
        <v>2</v>
      </c>
      <c r="C135" s="62" t="s">
        <v>2</v>
      </c>
      <c r="D135" s="63" t="s">
        <v>2</v>
      </c>
      <c r="E135" s="63" t="s">
        <v>2</v>
      </c>
      <c r="F135" s="47" t="s">
        <v>2</v>
      </c>
      <c r="H135" s="64">
        <v>0</v>
      </c>
      <c r="I135" s="64">
        <v>300</v>
      </c>
      <c r="J135" s="64">
        <v>300</v>
      </c>
      <c r="K135" s="64">
        <v>300</v>
      </c>
      <c r="L135" s="64">
        <v>0</v>
      </c>
      <c r="M135" s="64">
        <v>300</v>
      </c>
      <c r="N135" s="64">
        <v>0</v>
      </c>
      <c r="O135" s="60">
        <v>1</v>
      </c>
      <c r="P135" s="64">
        <v>3100</v>
      </c>
      <c r="Q135" s="64">
        <v>0</v>
      </c>
      <c r="R135" s="64">
        <v>3100</v>
      </c>
      <c r="S135" s="64">
        <v>2800</v>
      </c>
      <c r="T135" s="60">
        <v>9.99</v>
      </c>
    </row>
    <row r="136" spans="1:20" ht="14.45" hidden="1" customHeight="1" outlineLevel="4" collapsed="1" x14ac:dyDescent="0.25">
      <c r="A136" s="47" t="s">
        <v>2</v>
      </c>
      <c r="B136" s="47" t="s">
        <v>2</v>
      </c>
      <c r="C136" s="62" t="s">
        <v>2</v>
      </c>
      <c r="D136" s="63" t="s">
        <v>2</v>
      </c>
      <c r="E136" s="63" t="s">
        <v>2</v>
      </c>
      <c r="F136" s="47" t="s">
        <v>2</v>
      </c>
      <c r="H136" s="64">
        <v>80000</v>
      </c>
      <c r="I136" s="64">
        <v>0</v>
      </c>
      <c r="J136" s="64">
        <v>80000</v>
      </c>
      <c r="K136" s="64">
        <v>0</v>
      </c>
      <c r="L136" s="64">
        <v>0</v>
      </c>
      <c r="M136" s="64">
        <v>0</v>
      </c>
      <c r="N136" s="65">
        <v>-80000</v>
      </c>
      <c r="O136" s="60">
        <v>0</v>
      </c>
      <c r="P136" s="64">
        <v>106821</v>
      </c>
      <c r="Q136" s="64">
        <v>399757</v>
      </c>
      <c r="R136" s="64">
        <v>506578</v>
      </c>
      <c r="S136" s="64">
        <v>426578</v>
      </c>
      <c r="T136" s="60">
        <v>6.3322250000000002</v>
      </c>
    </row>
    <row r="137" spans="1:20" ht="14.45" hidden="1" customHeight="1" outlineLevel="4" collapsed="1" x14ac:dyDescent="0.25">
      <c r="A137" s="47" t="s">
        <v>2</v>
      </c>
      <c r="B137" s="47" t="s">
        <v>2</v>
      </c>
      <c r="C137" s="62" t="s">
        <v>2</v>
      </c>
      <c r="D137" s="63" t="s">
        <v>2</v>
      </c>
      <c r="E137" s="63" t="s">
        <v>2</v>
      </c>
      <c r="F137" s="47" t="s">
        <v>2</v>
      </c>
      <c r="H137" s="64">
        <v>244395</v>
      </c>
      <c r="I137" s="64">
        <v>0</v>
      </c>
      <c r="J137" s="64">
        <v>244395</v>
      </c>
      <c r="K137" s="64">
        <v>61189.75</v>
      </c>
      <c r="L137" s="64">
        <v>0</v>
      </c>
      <c r="M137" s="64">
        <v>61189.75</v>
      </c>
      <c r="N137" s="65">
        <v>-183205.25</v>
      </c>
      <c r="O137" s="60">
        <v>0.25037234804312691</v>
      </c>
      <c r="P137" s="64">
        <v>92288.5</v>
      </c>
      <c r="Q137" s="64">
        <v>152107</v>
      </c>
      <c r="R137" s="64">
        <v>244395.5</v>
      </c>
      <c r="S137" s="64">
        <v>0.5</v>
      </c>
      <c r="T137" s="60">
        <v>1.0000020458683689</v>
      </c>
    </row>
    <row r="138" spans="1:20" ht="14.45" hidden="1" customHeight="1" outlineLevel="4" collapsed="1" x14ac:dyDescent="0.25">
      <c r="A138" s="47" t="s">
        <v>2</v>
      </c>
      <c r="B138" s="47" t="s">
        <v>2</v>
      </c>
      <c r="C138" s="62" t="s">
        <v>2</v>
      </c>
      <c r="D138" s="63" t="s">
        <v>2</v>
      </c>
      <c r="E138" s="63" t="s">
        <v>2</v>
      </c>
      <c r="F138" s="47" t="s">
        <v>2</v>
      </c>
      <c r="H138" s="64">
        <v>163000</v>
      </c>
      <c r="I138" s="64">
        <v>0</v>
      </c>
      <c r="J138" s="64">
        <v>163000</v>
      </c>
      <c r="K138" s="64">
        <v>15919.57</v>
      </c>
      <c r="L138" s="64">
        <v>0</v>
      </c>
      <c r="M138" s="64">
        <v>15919.57</v>
      </c>
      <c r="N138" s="65">
        <v>-147080.43</v>
      </c>
      <c r="O138" s="60">
        <v>9.7666073619631907E-2</v>
      </c>
      <c r="P138" s="64">
        <v>179113.85666600001</v>
      </c>
      <c r="Q138" s="65">
        <v>-16114</v>
      </c>
      <c r="R138" s="64">
        <v>162999.85666600001</v>
      </c>
      <c r="S138" s="65">
        <v>-0.14333399999999999</v>
      </c>
      <c r="T138" s="60">
        <v>0.99999912065030672</v>
      </c>
    </row>
    <row r="139" spans="1:20" ht="14.45" hidden="1" customHeight="1" outlineLevel="4" collapsed="1" x14ac:dyDescent="0.25">
      <c r="A139" s="47" t="s">
        <v>2</v>
      </c>
      <c r="B139" s="47" t="s">
        <v>2</v>
      </c>
      <c r="C139" s="62" t="s">
        <v>2</v>
      </c>
      <c r="D139" s="63" t="s">
        <v>2</v>
      </c>
      <c r="E139" s="63" t="s">
        <v>2</v>
      </c>
      <c r="F139" s="47" t="s">
        <v>2</v>
      </c>
      <c r="H139" s="64">
        <v>85000</v>
      </c>
      <c r="I139" s="64">
        <v>0</v>
      </c>
      <c r="J139" s="64">
        <v>85000</v>
      </c>
      <c r="K139" s="64">
        <v>22570.95</v>
      </c>
      <c r="L139" s="64">
        <v>0</v>
      </c>
      <c r="M139" s="64">
        <v>22570.95</v>
      </c>
      <c r="N139" s="65">
        <v>-62429.05</v>
      </c>
      <c r="O139" s="60">
        <v>0.26554058823529414</v>
      </c>
      <c r="P139" s="64">
        <v>86340.903332000002</v>
      </c>
      <c r="Q139" s="64">
        <v>0</v>
      </c>
      <c r="R139" s="64">
        <v>86340.903332000002</v>
      </c>
      <c r="S139" s="64">
        <v>1340.9033320000001</v>
      </c>
      <c r="T139" s="60">
        <v>1.0157753333176471</v>
      </c>
    </row>
    <row r="140" spans="1:20" ht="14.45" hidden="1" customHeight="1" outlineLevel="4" collapsed="1" x14ac:dyDescent="0.25">
      <c r="A140" s="47" t="s">
        <v>2</v>
      </c>
      <c r="B140" s="47" t="s">
        <v>2</v>
      </c>
      <c r="C140" s="62" t="s">
        <v>2</v>
      </c>
      <c r="D140" s="63" t="s">
        <v>2</v>
      </c>
      <c r="E140" s="63" t="s">
        <v>2</v>
      </c>
      <c r="F140" s="47" t="s">
        <v>2</v>
      </c>
      <c r="H140" s="64">
        <v>179772</v>
      </c>
      <c r="I140" s="64">
        <v>0</v>
      </c>
      <c r="J140" s="64">
        <v>179772</v>
      </c>
      <c r="K140" s="64">
        <v>0</v>
      </c>
      <c r="L140" s="64">
        <v>0</v>
      </c>
      <c r="M140" s="64">
        <v>0</v>
      </c>
      <c r="N140" s="65">
        <v>-179772</v>
      </c>
      <c r="O140" s="60">
        <v>0</v>
      </c>
      <c r="P140" s="64">
        <v>150052.82999999999</v>
      </c>
      <c r="Q140" s="64">
        <v>29719</v>
      </c>
      <c r="R140" s="64">
        <v>179771.83</v>
      </c>
      <c r="S140" s="65">
        <v>-0.17</v>
      </c>
      <c r="T140" s="60">
        <v>0.99999905435774206</v>
      </c>
    </row>
    <row r="141" spans="1:20" ht="14.45" hidden="1" customHeight="1" outlineLevel="4" collapsed="1" x14ac:dyDescent="0.25">
      <c r="A141" s="47" t="s">
        <v>2</v>
      </c>
      <c r="B141" s="47" t="s">
        <v>2</v>
      </c>
      <c r="C141" s="62" t="s">
        <v>2</v>
      </c>
      <c r="D141" s="63" t="s">
        <v>2</v>
      </c>
      <c r="E141" s="63" t="s">
        <v>2</v>
      </c>
      <c r="F141" s="47" t="s">
        <v>2</v>
      </c>
      <c r="H141" s="64">
        <v>0</v>
      </c>
      <c r="I141" s="64">
        <v>0</v>
      </c>
      <c r="J141" s="64">
        <v>0</v>
      </c>
      <c r="K141" s="64">
        <v>3537.36</v>
      </c>
      <c r="L141" s="64">
        <v>0</v>
      </c>
      <c r="M141" s="64">
        <v>3537.36</v>
      </c>
      <c r="N141" s="64">
        <v>3537.36</v>
      </c>
      <c r="O141" s="60">
        <v>1</v>
      </c>
      <c r="P141" s="64">
        <v>3567.2933330000001</v>
      </c>
      <c r="Q141" s="64">
        <v>0</v>
      </c>
      <c r="R141" s="64">
        <v>3567.2933330000001</v>
      </c>
      <c r="S141" s="64">
        <v>3567.2933330000001</v>
      </c>
      <c r="T141" s="60">
        <v>1</v>
      </c>
    </row>
    <row r="142" spans="1:20" ht="14.45" hidden="1" customHeight="1" outlineLevel="4" collapsed="1" x14ac:dyDescent="0.25">
      <c r="A142" s="47" t="s">
        <v>2</v>
      </c>
      <c r="B142" s="47" t="s">
        <v>2</v>
      </c>
      <c r="C142" s="62" t="s">
        <v>2</v>
      </c>
      <c r="D142" s="63" t="s">
        <v>2</v>
      </c>
      <c r="E142" s="63" t="s">
        <v>2</v>
      </c>
      <c r="F142" s="47" t="s">
        <v>2</v>
      </c>
      <c r="H142" s="64">
        <v>0</v>
      </c>
      <c r="I142" s="64">
        <v>0</v>
      </c>
      <c r="J142" s="64">
        <v>0</v>
      </c>
      <c r="K142" s="64">
        <v>349.16</v>
      </c>
      <c r="L142" s="64">
        <v>0</v>
      </c>
      <c r="M142" s="64">
        <v>349.16</v>
      </c>
      <c r="N142" s="64">
        <v>349.16</v>
      </c>
      <c r="O142" s="60">
        <v>1</v>
      </c>
      <c r="P142" s="64">
        <v>1676.383333</v>
      </c>
      <c r="Q142" s="65">
        <v>-1327</v>
      </c>
      <c r="R142" s="64">
        <v>349.38333299999999</v>
      </c>
      <c r="S142" s="64">
        <v>349.38333299999999</v>
      </c>
      <c r="T142" s="60">
        <v>1</v>
      </c>
    </row>
    <row r="143" spans="1:20" ht="14.45" hidden="1" customHeight="1" outlineLevel="4" collapsed="1" x14ac:dyDescent="0.25">
      <c r="A143" s="47" t="s">
        <v>2</v>
      </c>
      <c r="B143" s="47" t="s">
        <v>2</v>
      </c>
      <c r="C143" s="62" t="s">
        <v>2</v>
      </c>
      <c r="D143" s="63" t="s">
        <v>2</v>
      </c>
      <c r="E143" s="63" t="s">
        <v>2</v>
      </c>
      <c r="F143" s="47" t="s">
        <v>2</v>
      </c>
      <c r="H143" s="64">
        <v>0</v>
      </c>
      <c r="I143" s="64">
        <v>0</v>
      </c>
      <c r="J143" s="64">
        <v>0</v>
      </c>
      <c r="K143" s="64">
        <v>1296.1300000000001</v>
      </c>
      <c r="L143" s="64">
        <v>0</v>
      </c>
      <c r="M143" s="64">
        <v>1296.1300000000001</v>
      </c>
      <c r="N143" s="64">
        <v>1296.1300000000001</v>
      </c>
      <c r="O143" s="60">
        <v>1</v>
      </c>
      <c r="P143" s="64">
        <v>17720.629999000001</v>
      </c>
      <c r="Q143" s="65">
        <v>-17720</v>
      </c>
      <c r="R143" s="64">
        <v>0.62999899999999998</v>
      </c>
      <c r="S143" s="64">
        <v>0.62999899999999998</v>
      </c>
      <c r="T143" s="60">
        <v>1</v>
      </c>
    </row>
    <row r="144" spans="1:20" ht="14.45" hidden="1" customHeight="1" outlineLevel="4" collapsed="1" x14ac:dyDescent="0.25">
      <c r="A144" s="47" t="s">
        <v>2</v>
      </c>
      <c r="B144" s="47" t="s">
        <v>2</v>
      </c>
      <c r="C144" s="62" t="s">
        <v>2</v>
      </c>
      <c r="D144" s="63" t="s">
        <v>2</v>
      </c>
      <c r="E144" s="63" t="s">
        <v>2</v>
      </c>
      <c r="F144" s="47" t="s">
        <v>2</v>
      </c>
      <c r="H144" s="64">
        <v>0</v>
      </c>
      <c r="I144" s="64">
        <v>0</v>
      </c>
      <c r="J144" s="64">
        <v>0</v>
      </c>
      <c r="K144" s="64">
        <v>2769.47</v>
      </c>
      <c r="L144" s="64">
        <v>0</v>
      </c>
      <c r="M144" s="64">
        <v>2769.47</v>
      </c>
      <c r="N144" s="64">
        <v>2769.47</v>
      </c>
      <c r="O144" s="60">
        <v>1</v>
      </c>
      <c r="P144" s="64">
        <v>4241.5299990000003</v>
      </c>
      <c r="Q144" s="64">
        <v>0</v>
      </c>
      <c r="R144" s="64">
        <v>4241.5299990000003</v>
      </c>
      <c r="S144" s="64">
        <v>4241.5299990000003</v>
      </c>
      <c r="T144" s="60">
        <v>1</v>
      </c>
    </row>
    <row r="145" spans="1:20" ht="14.45" hidden="1" customHeight="1" outlineLevel="4" collapsed="1" x14ac:dyDescent="0.25">
      <c r="A145" s="47" t="s">
        <v>2</v>
      </c>
      <c r="B145" s="47" t="s">
        <v>2</v>
      </c>
      <c r="C145" s="62" t="s">
        <v>2</v>
      </c>
      <c r="D145" s="63" t="s">
        <v>2</v>
      </c>
      <c r="E145" s="63" t="s">
        <v>2</v>
      </c>
      <c r="F145" s="47" t="s">
        <v>2</v>
      </c>
      <c r="H145" s="64">
        <v>40000</v>
      </c>
      <c r="I145" s="64">
        <v>0</v>
      </c>
      <c r="J145" s="64">
        <v>40000</v>
      </c>
      <c r="K145" s="64">
        <v>8198.74</v>
      </c>
      <c r="L145" s="64">
        <v>0</v>
      </c>
      <c r="M145" s="64">
        <v>8198.74</v>
      </c>
      <c r="N145" s="65">
        <v>-31801.26</v>
      </c>
      <c r="O145" s="60">
        <v>0.2049685</v>
      </c>
      <c r="P145" s="64">
        <v>30032.406666999999</v>
      </c>
      <c r="Q145" s="65">
        <v>-5413</v>
      </c>
      <c r="R145" s="64">
        <v>24619.406666999999</v>
      </c>
      <c r="S145" s="65">
        <v>-15380.593333000001</v>
      </c>
      <c r="T145" s="60">
        <v>0.61548516667499997</v>
      </c>
    </row>
    <row r="146" spans="1:20" ht="14.45" hidden="1" customHeight="1" outlineLevel="4" collapsed="1" x14ac:dyDescent="0.25">
      <c r="A146" s="47" t="s">
        <v>2</v>
      </c>
      <c r="B146" s="47" t="s">
        <v>2</v>
      </c>
      <c r="C146" s="62" t="s">
        <v>2</v>
      </c>
      <c r="D146" s="63" t="s">
        <v>2</v>
      </c>
      <c r="E146" s="63" t="s">
        <v>2</v>
      </c>
      <c r="F146" s="47" t="s">
        <v>2</v>
      </c>
      <c r="H146" s="64">
        <v>584507</v>
      </c>
      <c r="I146" s="64">
        <v>0</v>
      </c>
      <c r="J146" s="64">
        <v>584507</v>
      </c>
      <c r="K146" s="64">
        <v>48049.07</v>
      </c>
      <c r="L146" s="64">
        <v>0</v>
      </c>
      <c r="M146" s="64">
        <v>48049.07</v>
      </c>
      <c r="N146" s="65">
        <v>-536457.93000000005</v>
      </c>
      <c r="O146" s="60">
        <v>8.2204438954537759E-2</v>
      </c>
      <c r="P146" s="64">
        <v>745137.53333200002</v>
      </c>
      <c r="Q146" s="65">
        <v>-353724</v>
      </c>
      <c r="R146" s="64">
        <v>391413.53333200002</v>
      </c>
      <c r="S146" s="65">
        <v>-193093.46666800001</v>
      </c>
      <c r="T146" s="60">
        <v>0.66964729820515412</v>
      </c>
    </row>
    <row r="147" spans="1:20" ht="14.45" hidden="1" customHeight="1" outlineLevel="4" collapsed="1" x14ac:dyDescent="0.25">
      <c r="A147" s="47" t="s">
        <v>2</v>
      </c>
      <c r="B147" s="47" t="s">
        <v>2</v>
      </c>
      <c r="C147" s="62" t="s">
        <v>2</v>
      </c>
      <c r="D147" s="63" t="s">
        <v>2</v>
      </c>
      <c r="E147" s="63" t="s">
        <v>2</v>
      </c>
      <c r="F147" s="47" t="s">
        <v>2</v>
      </c>
      <c r="H147" s="64">
        <v>52830</v>
      </c>
      <c r="I147" s="64">
        <v>0</v>
      </c>
      <c r="J147" s="64">
        <v>52830</v>
      </c>
      <c r="K147" s="64">
        <v>0</v>
      </c>
      <c r="L147" s="64">
        <v>0</v>
      </c>
      <c r="M147" s="64">
        <v>0</v>
      </c>
      <c r="N147" s="65">
        <v>-52830</v>
      </c>
      <c r="O147" s="60">
        <v>0</v>
      </c>
      <c r="P147" s="64">
        <v>52830</v>
      </c>
      <c r="Q147" s="64">
        <v>0</v>
      </c>
      <c r="R147" s="64">
        <v>52830</v>
      </c>
      <c r="S147" s="64">
        <v>0</v>
      </c>
      <c r="T147" s="60">
        <v>1</v>
      </c>
    </row>
    <row r="148" spans="1:20" ht="14.45" hidden="1" customHeight="1" outlineLevel="4" collapsed="1" x14ac:dyDescent="0.25">
      <c r="A148" s="47" t="s">
        <v>2</v>
      </c>
      <c r="B148" s="47" t="s">
        <v>2</v>
      </c>
      <c r="C148" s="62" t="s">
        <v>2</v>
      </c>
      <c r="D148" s="63" t="s">
        <v>2</v>
      </c>
      <c r="E148" s="63" t="s">
        <v>2</v>
      </c>
      <c r="F148" s="47" t="s">
        <v>2</v>
      </c>
      <c r="H148" s="64">
        <v>62705</v>
      </c>
      <c r="I148" s="64">
        <v>0</v>
      </c>
      <c r="J148" s="64">
        <v>62705</v>
      </c>
      <c r="K148" s="64">
        <v>0</v>
      </c>
      <c r="L148" s="64">
        <v>0</v>
      </c>
      <c r="M148" s="64">
        <v>0</v>
      </c>
      <c r="N148" s="65">
        <v>-62705</v>
      </c>
      <c r="O148" s="60">
        <v>0</v>
      </c>
      <c r="P148" s="64">
        <v>59105</v>
      </c>
      <c r="Q148" s="64">
        <v>0</v>
      </c>
      <c r="R148" s="64">
        <v>59105</v>
      </c>
      <c r="S148" s="65">
        <v>-3600</v>
      </c>
      <c r="T148" s="60">
        <v>0.94258831034207802</v>
      </c>
    </row>
    <row r="149" spans="1:20" ht="14.45" hidden="1" customHeight="1" outlineLevel="4" collapsed="1" x14ac:dyDescent="0.25">
      <c r="A149" s="47" t="s">
        <v>2</v>
      </c>
      <c r="B149" s="47" t="s">
        <v>2</v>
      </c>
      <c r="C149" s="62" t="s">
        <v>2</v>
      </c>
      <c r="D149" s="63" t="s">
        <v>2</v>
      </c>
      <c r="E149" s="63" t="s">
        <v>2</v>
      </c>
      <c r="F149" s="47" t="s">
        <v>2</v>
      </c>
      <c r="H149" s="64">
        <v>175200</v>
      </c>
      <c r="I149" s="64">
        <v>0</v>
      </c>
      <c r="J149" s="64">
        <v>175200</v>
      </c>
      <c r="K149" s="64">
        <v>43800</v>
      </c>
      <c r="L149" s="64">
        <v>0</v>
      </c>
      <c r="M149" s="64">
        <v>43800</v>
      </c>
      <c r="N149" s="65">
        <v>-131400</v>
      </c>
      <c r="O149" s="60">
        <v>0.25</v>
      </c>
      <c r="P149" s="64">
        <v>127400</v>
      </c>
      <c r="Q149" s="64">
        <v>47800</v>
      </c>
      <c r="R149" s="64">
        <v>175200</v>
      </c>
      <c r="S149" s="64">
        <v>0</v>
      </c>
      <c r="T149" s="60">
        <v>1</v>
      </c>
    </row>
    <row r="150" spans="1:20" ht="14.45" hidden="1" customHeight="1" outlineLevel="4" collapsed="1" x14ac:dyDescent="0.25">
      <c r="A150" s="47" t="s">
        <v>2</v>
      </c>
      <c r="B150" s="47" t="s">
        <v>2</v>
      </c>
      <c r="C150" s="62" t="s">
        <v>2</v>
      </c>
      <c r="D150" s="63" t="s">
        <v>2</v>
      </c>
      <c r="E150" s="63" t="s">
        <v>2</v>
      </c>
      <c r="F150" s="47" t="s">
        <v>2</v>
      </c>
      <c r="H150" s="64">
        <v>0</v>
      </c>
      <c r="I150" s="64">
        <v>0</v>
      </c>
      <c r="J150" s="64">
        <v>0</v>
      </c>
      <c r="K150" s="64">
        <v>50</v>
      </c>
      <c r="L150" s="64">
        <v>0</v>
      </c>
      <c r="M150" s="64">
        <v>50</v>
      </c>
      <c r="N150" s="64">
        <v>50</v>
      </c>
      <c r="O150" s="60">
        <v>1</v>
      </c>
      <c r="P150" s="64">
        <v>33.333334000000001</v>
      </c>
      <c r="Q150" s="64">
        <v>0</v>
      </c>
      <c r="R150" s="64">
        <v>33.333334000000001</v>
      </c>
      <c r="S150" s="64">
        <v>33.333334000000001</v>
      </c>
      <c r="T150" s="60">
        <v>1</v>
      </c>
    </row>
    <row r="151" spans="1:20" ht="14.45" hidden="1" customHeight="1" outlineLevel="4" collapsed="1" x14ac:dyDescent="0.25">
      <c r="A151" s="47" t="s">
        <v>2</v>
      </c>
      <c r="B151" s="47" t="s">
        <v>2</v>
      </c>
      <c r="C151" s="62" t="s">
        <v>2</v>
      </c>
      <c r="D151" s="63" t="s">
        <v>2</v>
      </c>
      <c r="E151" s="63" t="s">
        <v>2</v>
      </c>
      <c r="F151" s="47" t="s">
        <v>2</v>
      </c>
      <c r="H151" s="64">
        <v>10000</v>
      </c>
      <c r="I151" s="64">
        <v>0</v>
      </c>
      <c r="J151" s="64">
        <v>10000</v>
      </c>
      <c r="K151" s="64">
        <v>3870.48</v>
      </c>
      <c r="L151" s="64">
        <v>0</v>
      </c>
      <c r="M151" s="64">
        <v>3870.48</v>
      </c>
      <c r="N151" s="65">
        <v>-6129.52</v>
      </c>
      <c r="O151" s="60">
        <v>0.387048</v>
      </c>
      <c r="P151" s="64">
        <v>3870.48</v>
      </c>
      <c r="Q151" s="64">
        <v>11820</v>
      </c>
      <c r="R151" s="64">
        <v>15690.48</v>
      </c>
      <c r="S151" s="64">
        <v>5690.48</v>
      </c>
      <c r="T151" s="60">
        <v>1.569048</v>
      </c>
    </row>
    <row r="152" spans="1:20" ht="14.45" hidden="1" customHeight="1" outlineLevel="4" collapsed="1" x14ac:dyDescent="0.25">
      <c r="A152" s="47" t="s">
        <v>2</v>
      </c>
      <c r="B152" s="47" t="s">
        <v>2</v>
      </c>
      <c r="C152" s="62" t="s">
        <v>2</v>
      </c>
      <c r="D152" s="63" t="s">
        <v>2</v>
      </c>
      <c r="E152" s="63" t="s">
        <v>2</v>
      </c>
      <c r="F152" s="47" t="s">
        <v>2</v>
      </c>
      <c r="H152" s="64">
        <v>80000</v>
      </c>
      <c r="I152" s="64">
        <v>0</v>
      </c>
      <c r="J152" s="64">
        <v>80000</v>
      </c>
      <c r="K152" s="65">
        <v>-100</v>
      </c>
      <c r="L152" s="64">
        <v>0</v>
      </c>
      <c r="M152" s="65">
        <v>-100</v>
      </c>
      <c r="N152" s="65">
        <v>-80100</v>
      </c>
      <c r="O152" s="67">
        <v>-1.25E-3</v>
      </c>
      <c r="P152" s="64">
        <v>69583.333333999995</v>
      </c>
      <c r="Q152" s="64">
        <v>10417</v>
      </c>
      <c r="R152" s="64">
        <v>80000.333333999995</v>
      </c>
      <c r="S152" s="64">
        <v>0.33333400000000002</v>
      </c>
      <c r="T152" s="60">
        <v>1.0000041666749999</v>
      </c>
    </row>
    <row r="153" spans="1:20" ht="14.45" hidden="1" customHeight="1" outlineLevel="4" collapsed="1" x14ac:dyDescent="0.25">
      <c r="A153" s="47" t="s">
        <v>2</v>
      </c>
      <c r="B153" s="47" t="s">
        <v>2</v>
      </c>
      <c r="C153" s="62" t="s">
        <v>2</v>
      </c>
      <c r="D153" s="63" t="s">
        <v>2</v>
      </c>
      <c r="E153" s="63" t="s">
        <v>2</v>
      </c>
      <c r="F153" s="47" t="s">
        <v>2</v>
      </c>
      <c r="H153" s="64">
        <v>139573800</v>
      </c>
      <c r="I153" s="64">
        <v>0</v>
      </c>
      <c r="J153" s="64">
        <v>139573800</v>
      </c>
      <c r="K153" s="64">
        <v>17477490.170000002</v>
      </c>
      <c r="L153" s="64">
        <v>0</v>
      </c>
      <c r="M153" s="64">
        <v>17477490.170000002</v>
      </c>
      <c r="N153" s="65">
        <v>-122096309.83</v>
      </c>
      <c r="O153" s="60">
        <v>0.12522042224256988</v>
      </c>
      <c r="P153" s="64">
        <v>35898534.669996999</v>
      </c>
      <c r="Q153" s="64">
        <v>104922506</v>
      </c>
      <c r="R153" s="64">
        <v>140821040.66999701</v>
      </c>
      <c r="S153" s="64">
        <v>1247240.6699969999</v>
      </c>
      <c r="T153" s="60">
        <v>1.0089360658662083</v>
      </c>
    </row>
    <row r="154" spans="1:20" ht="14.45" hidden="1" customHeight="1" outlineLevel="4" collapsed="1" x14ac:dyDescent="0.25">
      <c r="A154" s="47" t="s">
        <v>2</v>
      </c>
      <c r="B154" s="47" t="s">
        <v>2</v>
      </c>
      <c r="C154" s="62" t="s">
        <v>2</v>
      </c>
      <c r="D154" s="63" t="s">
        <v>2</v>
      </c>
      <c r="E154" s="63" t="s">
        <v>2</v>
      </c>
      <c r="F154" s="47" t="s">
        <v>2</v>
      </c>
      <c r="H154" s="64">
        <v>0</v>
      </c>
      <c r="I154" s="64">
        <v>0</v>
      </c>
      <c r="J154" s="64">
        <v>0</v>
      </c>
      <c r="K154" s="64">
        <v>26466000</v>
      </c>
      <c r="L154" s="64">
        <v>0</v>
      </c>
      <c r="M154" s="64">
        <v>26466000</v>
      </c>
      <c r="N154" s="64">
        <v>26466000</v>
      </c>
      <c r="O154" s="60">
        <v>1</v>
      </c>
      <c r="P154" s="64">
        <v>93088060.333333001</v>
      </c>
      <c r="Q154" s="65">
        <v>-93088060</v>
      </c>
      <c r="R154" s="64">
        <v>0.33333299999999999</v>
      </c>
      <c r="S154" s="64">
        <v>0.33333299999999999</v>
      </c>
      <c r="T154" s="60">
        <v>1</v>
      </c>
    </row>
    <row r="155" spans="1:20" ht="14.45" hidden="1" customHeight="1" outlineLevel="4" collapsed="1" x14ac:dyDescent="0.25">
      <c r="A155" s="47" t="s">
        <v>2</v>
      </c>
      <c r="B155" s="47" t="s">
        <v>2</v>
      </c>
      <c r="C155" s="62" t="s">
        <v>2</v>
      </c>
      <c r="D155" s="63" t="s">
        <v>2</v>
      </c>
      <c r="E155" s="63" t="s">
        <v>2</v>
      </c>
      <c r="F155" s="47" t="s">
        <v>2</v>
      </c>
      <c r="H155" s="64">
        <v>0</v>
      </c>
      <c r="I155" s="64">
        <v>0</v>
      </c>
      <c r="J155" s="64">
        <v>0</v>
      </c>
      <c r="K155" s="64">
        <v>544.99</v>
      </c>
      <c r="L155" s="64">
        <v>0</v>
      </c>
      <c r="M155" s="64">
        <v>544.99</v>
      </c>
      <c r="N155" s="64">
        <v>544.99</v>
      </c>
      <c r="O155" s="60">
        <v>1</v>
      </c>
      <c r="P155" s="64">
        <v>2069.1433339999999</v>
      </c>
      <c r="Q155" s="64">
        <v>0</v>
      </c>
      <c r="R155" s="64">
        <v>2069.1433339999999</v>
      </c>
      <c r="S155" s="64">
        <v>2069.1433339999999</v>
      </c>
      <c r="T155" s="60">
        <v>1</v>
      </c>
    </row>
    <row r="156" spans="1:20" ht="14.45" hidden="1" customHeight="1" outlineLevel="4" collapsed="1" x14ac:dyDescent="0.25">
      <c r="A156" s="47" t="s">
        <v>2</v>
      </c>
      <c r="B156" s="47" t="s">
        <v>2</v>
      </c>
      <c r="C156" s="62" t="s">
        <v>2</v>
      </c>
      <c r="D156" s="63" t="s">
        <v>2</v>
      </c>
      <c r="E156" s="63" t="s">
        <v>2</v>
      </c>
      <c r="F156" s="47" t="s">
        <v>2</v>
      </c>
      <c r="H156" s="64">
        <v>153513</v>
      </c>
      <c r="I156" s="64">
        <v>303000</v>
      </c>
      <c r="J156" s="64">
        <v>456513</v>
      </c>
      <c r="K156" s="64">
        <v>303000</v>
      </c>
      <c r="L156" s="64">
        <v>0</v>
      </c>
      <c r="M156" s="64">
        <v>303000</v>
      </c>
      <c r="N156" s="65">
        <v>-153513</v>
      </c>
      <c r="O156" s="60">
        <v>0.66372699134526292</v>
      </c>
      <c r="P156" s="64">
        <v>303000</v>
      </c>
      <c r="Q156" s="64">
        <v>153513</v>
      </c>
      <c r="R156" s="64">
        <v>456513</v>
      </c>
      <c r="S156" s="64">
        <v>0</v>
      </c>
      <c r="T156" s="60">
        <v>1</v>
      </c>
    </row>
    <row r="157" spans="1:20" ht="14.45" hidden="1" customHeight="1" outlineLevel="4" collapsed="1" x14ac:dyDescent="0.25">
      <c r="A157" s="47" t="s">
        <v>2</v>
      </c>
      <c r="B157" s="47" t="s">
        <v>2</v>
      </c>
      <c r="C157" s="62" t="s">
        <v>2</v>
      </c>
      <c r="D157" s="63" t="s">
        <v>2</v>
      </c>
      <c r="E157" s="63" t="s">
        <v>2</v>
      </c>
      <c r="F157" s="47" t="s">
        <v>2</v>
      </c>
      <c r="H157" s="64">
        <v>0</v>
      </c>
      <c r="I157" s="64">
        <v>654000</v>
      </c>
      <c r="J157" s="64">
        <v>654000</v>
      </c>
      <c r="K157" s="64">
        <v>654000</v>
      </c>
      <c r="L157" s="64">
        <v>0</v>
      </c>
      <c r="M157" s="64">
        <v>654000</v>
      </c>
      <c r="N157" s="64">
        <v>0</v>
      </c>
      <c r="O157" s="60">
        <v>1</v>
      </c>
      <c r="P157" s="64">
        <v>654000</v>
      </c>
      <c r="Q157" s="64">
        <v>0</v>
      </c>
      <c r="R157" s="64">
        <v>654000</v>
      </c>
      <c r="S157" s="64">
        <v>0</v>
      </c>
      <c r="T157" s="60">
        <v>1</v>
      </c>
    </row>
    <row r="158" spans="1:20" ht="14.45" hidden="1" customHeight="1" outlineLevel="4" collapsed="1" x14ac:dyDescent="0.25">
      <c r="A158" s="47" t="s">
        <v>2</v>
      </c>
      <c r="B158" s="47" t="s">
        <v>2</v>
      </c>
      <c r="C158" s="62" t="s">
        <v>2</v>
      </c>
      <c r="D158" s="63" t="s">
        <v>2</v>
      </c>
      <c r="E158" s="63" t="s">
        <v>2</v>
      </c>
      <c r="F158" s="47" t="s">
        <v>2</v>
      </c>
      <c r="H158" s="64">
        <v>100000</v>
      </c>
      <c r="I158" s="64">
        <v>0</v>
      </c>
      <c r="J158" s="64">
        <v>100000</v>
      </c>
      <c r="K158" s="64">
        <v>0</v>
      </c>
      <c r="L158" s="64">
        <v>0</v>
      </c>
      <c r="M158" s="64">
        <v>0</v>
      </c>
      <c r="N158" s="65">
        <v>-100000</v>
      </c>
      <c r="O158" s="60">
        <v>0</v>
      </c>
      <c r="P158" s="64">
        <v>0</v>
      </c>
      <c r="Q158" s="64">
        <v>0</v>
      </c>
      <c r="R158" s="64">
        <v>0</v>
      </c>
      <c r="S158" s="65">
        <v>-100000</v>
      </c>
      <c r="T158" s="60">
        <v>0</v>
      </c>
    </row>
    <row r="159" spans="1:20" ht="14.45" hidden="1" customHeight="1" outlineLevel="4" collapsed="1" x14ac:dyDescent="0.25">
      <c r="A159" s="47" t="s">
        <v>2</v>
      </c>
      <c r="B159" s="47" t="s">
        <v>2</v>
      </c>
      <c r="C159" s="62" t="s">
        <v>2</v>
      </c>
      <c r="D159" s="63" t="s">
        <v>2</v>
      </c>
      <c r="E159" s="63" t="s">
        <v>2</v>
      </c>
      <c r="F159" s="47" t="s">
        <v>2</v>
      </c>
      <c r="H159" s="64">
        <v>0</v>
      </c>
      <c r="I159" s="64">
        <v>0</v>
      </c>
      <c r="J159" s="64">
        <v>0</v>
      </c>
      <c r="K159" s="64">
        <v>31.12</v>
      </c>
      <c r="L159" s="64">
        <v>0</v>
      </c>
      <c r="M159" s="64">
        <v>31.12</v>
      </c>
      <c r="N159" s="64">
        <v>31.12</v>
      </c>
      <c r="O159" s="60">
        <v>1</v>
      </c>
      <c r="P159" s="64">
        <v>167.63</v>
      </c>
      <c r="Q159" s="64">
        <v>0</v>
      </c>
      <c r="R159" s="64">
        <v>167.63</v>
      </c>
      <c r="S159" s="64">
        <v>167.63</v>
      </c>
      <c r="T159" s="60">
        <v>1</v>
      </c>
    </row>
    <row r="160" spans="1:20" ht="14.45" hidden="1" customHeight="1" outlineLevel="4" collapsed="1" x14ac:dyDescent="0.25">
      <c r="A160" s="47" t="s">
        <v>2</v>
      </c>
      <c r="B160" s="47" t="s">
        <v>2</v>
      </c>
      <c r="C160" s="62" t="s">
        <v>2</v>
      </c>
      <c r="D160" s="63" t="s">
        <v>2</v>
      </c>
      <c r="E160" s="63" t="s">
        <v>2</v>
      </c>
      <c r="F160" s="47" t="s">
        <v>2</v>
      </c>
      <c r="H160" s="64">
        <v>0</v>
      </c>
      <c r="I160" s="64">
        <v>0</v>
      </c>
      <c r="J160" s="64">
        <v>0</v>
      </c>
      <c r="K160" s="64">
        <v>41.13</v>
      </c>
      <c r="L160" s="64">
        <v>0</v>
      </c>
      <c r="M160" s="64">
        <v>41.13</v>
      </c>
      <c r="N160" s="64">
        <v>41.13</v>
      </c>
      <c r="O160" s="60">
        <v>1</v>
      </c>
      <c r="P160" s="64">
        <v>117.496666</v>
      </c>
      <c r="Q160" s="64">
        <v>0</v>
      </c>
      <c r="R160" s="64">
        <v>117.496666</v>
      </c>
      <c r="S160" s="64">
        <v>117.496666</v>
      </c>
      <c r="T160" s="60">
        <v>1</v>
      </c>
    </row>
    <row r="161" spans="1:20" ht="14.45" hidden="1" customHeight="1" outlineLevel="4" collapsed="1" x14ac:dyDescent="0.25">
      <c r="A161" s="47" t="s">
        <v>2</v>
      </c>
      <c r="B161" s="47" t="s">
        <v>2</v>
      </c>
      <c r="C161" s="62" t="s">
        <v>2</v>
      </c>
      <c r="D161" s="63" t="s">
        <v>2</v>
      </c>
      <c r="E161" s="63" t="s">
        <v>2</v>
      </c>
      <c r="F161" s="47" t="s">
        <v>2</v>
      </c>
      <c r="H161" s="64">
        <v>15000</v>
      </c>
      <c r="I161" s="64">
        <v>0</v>
      </c>
      <c r="J161" s="64">
        <v>15000</v>
      </c>
      <c r="K161" s="64">
        <v>1168.3</v>
      </c>
      <c r="L161" s="64">
        <v>0</v>
      </c>
      <c r="M161" s="64">
        <v>1168.3</v>
      </c>
      <c r="N161" s="65">
        <v>-13831.7</v>
      </c>
      <c r="O161" s="60">
        <v>7.7886666666666673E-2</v>
      </c>
      <c r="P161" s="64">
        <v>3340.73</v>
      </c>
      <c r="Q161" s="64">
        <v>11659</v>
      </c>
      <c r="R161" s="64">
        <v>14999.73</v>
      </c>
      <c r="S161" s="65">
        <v>-0.27</v>
      </c>
      <c r="T161" s="60">
        <v>0.99998200000000004</v>
      </c>
    </row>
    <row r="162" spans="1:20" ht="14.45" hidden="1" customHeight="1" outlineLevel="4" collapsed="1" x14ac:dyDescent="0.25">
      <c r="A162" s="47" t="s">
        <v>2</v>
      </c>
      <c r="B162" s="47" t="s">
        <v>2</v>
      </c>
      <c r="C162" s="62" t="s">
        <v>2</v>
      </c>
      <c r="D162" s="63" t="s">
        <v>2</v>
      </c>
      <c r="E162" s="63" t="s">
        <v>2</v>
      </c>
      <c r="F162" s="47" t="s">
        <v>2</v>
      </c>
      <c r="H162" s="64">
        <v>0</v>
      </c>
      <c r="I162" s="64">
        <v>0</v>
      </c>
      <c r="J162" s="64">
        <v>0</v>
      </c>
      <c r="K162" s="64">
        <v>705</v>
      </c>
      <c r="L162" s="64">
        <v>0</v>
      </c>
      <c r="M162" s="64">
        <v>705</v>
      </c>
      <c r="N162" s="64">
        <v>705</v>
      </c>
      <c r="O162" s="60">
        <v>1</v>
      </c>
      <c r="P162" s="64">
        <v>11416.333334000001</v>
      </c>
      <c r="Q162" s="64">
        <v>0</v>
      </c>
      <c r="R162" s="64">
        <v>11416.333334000001</v>
      </c>
      <c r="S162" s="64">
        <v>11416.333334000001</v>
      </c>
      <c r="T162" s="60">
        <v>1</v>
      </c>
    </row>
    <row r="163" spans="1:20" ht="14.45" hidden="1" customHeight="1" outlineLevel="4" collapsed="1" x14ac:dyDescent="0.25">
      <c r="A163" s="47" t="s">
        <v>2</v>
      </c>
      <c r="B163" s="47" t="s">
        <v>2</v>
      </c>
      <c r="C163" s="62" t="s">
        <v>2</v>
      </c>
      <c r="D163" s="63" t="s">
        <v>2</v>
      </c>
      <c r="E163" s="63" t="s">
        <v>2</v>
      </c>
      <c r="F163" s="47" t="s">
        <v>2</v>
      </c>
      <c r="H163" s="64">
        <v>1000</v>
      </c>
      <c r="I163" s="64">
        <v>0</v>
      </c>
      <c r="J163" s="64">
        <v>1000</v>
      </c>
      <c r="K163" s="64">
        <v>0</v>
      </c>
      <c r="L163" s="64">
        <v>0</v>
      </c>
      <c r="M163" s="64">
        <v>0</v>
      </c>
      <c r="N163" s="65">
        <v>-1000</v>
      </c>
      <c r="O163" s="60">
        <v>0</v>
      </c>
      <c r="P163" s="64">
        <v>0</v>
      </c>
      <c r="Q163" s="64">
        <v>0</v>
      </c>
      <c r="R163" s="64">
        <v>0</v>
      </c>
      <c r="S163" s="65">
        <v>-1000</v>
      </c>
      <c r="T163" s="60">
        <v>0</v>
      </c>
    </row>
    <row r="164" spans="1:20" ht="14.45" hidden="1" customHeight="1" outlineLevel="4" collapsed="1" x14ac:dyDescent="0.25">
      <c r="A164" s="47" t="s">
        <v>2</v>
      </c>
      <c r="B164" s="47" t="s">
        <v>2</v>
      </c>
      <c r="C164" s="62" t="s">
        <v>2</v>
      </c>
      <c r="D164" s="63" t="s">
        <v>2</v>
      </c>
      <c r="E164" s="63" t="s">
        <v>2</v>
      </c>
      <c r="F164" s="47" t="s">
        <v>2</v>
      </c>
      <c r="H164" s="64">
        <v>0</v>
      </c>
      <c r="I164" s="64">
        <v>0</v>
      </c>
      <c r="J164" s="64">
        <v>0</v>
      </c>
      <c r="K164" s="64">
        <v>746.2</v>
      </c>
      <c r="L164" s="64">
        <v>0</v>
      </c>
      <c r="M164" s="64">
        <v>746.2</v>
      </c>
      <c r="N164" s="64">
        <v>746.2</v>
      </c>
      <c r="O164" s="60">
        <v>1</v>
      </c>
      <c r="P164" s="64">
        <v>746.2</v>
      </c>
      <c r="Q164" s="64">
        <v>0</v>
      </c>
      <c r="R164" s="64">
        <v>746.2</v>
      </c>
      <c r="S164" s="64">
        <v>746.2</v>
      </c>
      <c r="T164" s="60">
        <v>1</v>
      </c>
    </row>
    <row r="165" spans="1:20" ht="14.45" hidden="1" customHeight="1" outlineLevel="4" collapsed="1" x14ac:dyDescent="0.25">
      <c r="A165" s="47" t="s">
        <v>2</v>
      </c>
      <c r="B165" s="47" t="s">
        <v>2</v>
      </c>
      <c r="C165" s="62" t="s">
        <v>2</v>
      </c>
      <c r="D165" s="63" t="s">
        <v>2</v>
      </c>
      <c r="E165" s="63" t="s">
        <v>2</v>
      </c>
      <c r="F165" s="47" t="s">
        <v>2</v>
      </c>
      <c r="H165" s="64">
        <v>8000</v>
      </c>
      <c r="I165" s="64">
        <v>0</v>
      </c>
      <c r="J165" s="64">
        <v>8000</v>
      </c>
      <c r="K165" s="65">
        <v>-600</v>
      </c>
      <c r="L165" s="64">
        <v>0</v>
      </c>
      <c r="M165" s="65">
        <v>-600</v>
      </c>
      <c r="N165" s="65">
        <v>-8600</v>
      </c>
      <c r="O165" s="67">
        <v>-7.4999999999999997E-2</v>
      </c>
      <c r="P165" s="64">
        <v>1020.726666</v>
      </c>
      <c r="Q165" s="64">
        <v>6229</v>
      </c>
      <c r="R165" s="64">
        <v>7249.7266659999996</v>
      </c>
      <c r="S165" s="65">
        <v>-750.27333399999998</v>
      </c>
      <c r="T165" s="60">
        <v>0.90621583324999999</v>
      </c>
    </row>
    <row r="166" spans="1:20" ht="14.45" hidden="1" customHeight="1" outlineLevel="4" collapsed="1" x14ac:dyDescent="0.25">
      <c r="A166" s="47" t="s">
        <v>2</v>
      </c>
      <c r="B166" s="47" t="s">
        <v>2</v>
      </c>
      <c r="C166" s="62" t="s">
        <v>2</v>
      </c>
      <c r="D166" s="63" t="s">
        <v>2</v>
      </c>
      <c r="E166" s="63" t="s">
        <v>2</v>
      </c>
      <c r="F166" s="47" t="s">
        <v>2</v>
      </c>
      <c r="H166" s="64">
        <v>21400</v>
      </c>
      <c r="I166" s="64">
        <v>0</v>
      </c>
      <c r="J166" s="64">
        <v>21400</v>
      </c>
      <c r="K166" s="65">
        <v>-1338.97</v>
      </c>
      <c r="L166" s="64">
        <v>0</v>
      </c>
      <c r="M166" s="65">
        <v>-1338.97</v>
      </c>
      <c r="N166" s="65">
        <v>-22738.97</v>
      </c>
      <c r="O166" s="67">
        <v>-6.2568691588785044E-2</v>
      </c>
      <c r="P166" s="64">
        <v>37308.986666999997</v>
      </c>
      <c r="Q166" s="65">
        <v>-17390</v>
      </c>
      <c r="R166" s="64">
        <v>19918.986667000001</v>
      </c>
      <c r="S166" s="65">
        <v>-1481.0133330000001</v>
      </c>
      <c r="T166" s="60">
        <v>0.93079376948598136</v>
      </c>
    </row>
    <row r="167" spans="1:20" ht="14.45" hidden="1" customHeight="1" outlineLevel="4" collapsed="1" x14ac:dyDescent="0.25">
      <c r="A167" s="47" t="s">
        <v>2</v>
      </c>
      <c r="B167" s="47" t="s">
        <v>2</v>
      </c>
      <c r="C167" s="62" t="s">
        <v>2</v>
      </c>
      <c r="D167" s="63" t="s">
        <v>2</v>
      </c>
      <c r="E167" s="63" t="s">
        <v>2</v>
      </c>
      <c r="F167" s="47" t="s">
        <v>2</v>
      </c>
      <c r="H167" s="64">
        <v>1133059</v>
      </c>
      <c r="I167" s="64">
        <v>0</v>
      </c>
      <c r="J167" s="64">
        <v>1133059</v>
      </c>
      <c r="K167" s="65">
        <v>-98221.97</v>
      </c>
      <c r="L167" s="64">
        <v>0</v>
      </c>
      <c r="M167" s="65">
        <v>-98221.97</v>
      </c>
      <c r="N167" s="65">
        <v>-1231280.97</v>
      </c>
      <c r="O167" s="67">
        <v>-8.6687427574380499E-2</v>
      </c>
      <c r="P167" s="64">
        <v>719540.65666600002</v>
      </c>
      <c r="Q167" s="64">
        <v>413518</v>
      </c>
      <c r="R167" s="64">
        <v>1133058.6566659999</v>
      </c>
      <c r="S167" s="65">
        <v>-0.34333399999999997</v>
      </c>
      <c r="T167" s="60">
        <v>0.99999969698488778</v>
      </c>
    </row>
    <row r="168" spans="1:20" ht="14.45" hidden="1" customHeight="1" outlineLevel="4" collapsed="1" x14ac:dyDescent="0.25">
      <c r="A168" s="47" t="s">
        <v>2</v>
      </c>
      <c r="B168" s="47" t="s">
        <v>2</v>
      </c>
      <c r="C168" s="62" t="s">
        <v>2</v>
      </c>
      <c r="D168" s="63" t="s">
        <v>2</v>
      </c>
      <c r="E168" s="63" t="s">
        <v>2</v>
      </c>
      <c r="F168" s="47" t="s">
        <v>2</v>
      </c>
      <c r="H168" s="64">
        <v>251731</v>
      </c>
      <c r="I168" s="64">
        <v>0</v>
      </c>
      <c r="J168" s="64">
        <v>251731</v>
      </c>
      <c r="K168" s="65">
        <v>-9640.3700000000008</v>
      </c>
      <c r="L168" s="64">
        <v>0</v>
      </c>
      <c r="M168" s="65">
        <v>-9640.3700000000008</v>
      </c>
      <c r="N168" s="65">
        <v>-261371.37</v>
      </c>
      <c r="O168" s="67">
        <v>-3.8296316305897964E-2</v>
      </c>
      <c r="P168" s="64">
        <v>164306.50666700001</v>
      </c>
      <c r="Q168" s="64">
        <v>80868</v>
      </c>
      <c r="R168" s="64">
        <v>245174.50666700001</v>
      </c>
      <c r="S168" s="65">
        <v>-6556.4933330000003</v>
      </c>
      <c r="T168" s="60">
        <v>0.97395436663343016</v>
      </c>
    </row>
    <row r="169" spans="1:20" ht="14.45" hidden="1" customHeight="1" outlineLevel="4" collapsed="1" x14ac:dyDescent="0.25">
      <c r="A169" s="47" t="s">
        <v>2</v>
      </c>
      <c r="B169" s="47" t="s">
        <v>2</v>
      </c>
      <c r="C169" s="62" t="s">
        <v>2</v>
      </c>
      <c r="D169" s="63" t="s">
        <v>2</v>
      </c>
      <c r="E169" s="63" t="s">
        <v>2</v>
      </c>
      <c r="F169" s="47" t="s">
        <v>2</v>
      </c>
      <c r="H169" s="64">
        <v>1616183</v>
      </c>
      <c r="I169" s="64">
        <v>0</v>
      </c>
      <c r="J169" s="64">
        <v>1616183</v>
      </c>
      <c r="K169" s="65">
        <v>-119541.35</v>
      </c>
      <c r="L169" s="64">
        <v>0</v>
      </c>
      <c r="M169" s="65">
        <v>-119541.35</v>
      </c>
      <c r="N169" s="65">
        <v>-1735724.35</v>
      </c>
      <c r="O169" s="67">
        <v>-7.3965231660028594E-2</v>
      </c>
      <c r="P169" s="64">
        <v>1143773.3366670001</v>
      </c>
      <c r="Q169" s="64">
        <v>471408</v>
      </c>
      <c r="R169" s="64">
        <v>1615181.3366670001</v>
      </c>
      <c r="S169" s="65">
        <v>-1001.663333</v>
      </c>
      <c r="T169" s="60">
        <v>0.99938022901305112</v>
      </c>
    </row>
    <row r="170" spans="1:20" ht="14.45" hidden="1" customHeight="1" outlineLevel="4" collapsed="1" x14ac:dyDescent="0.25">
      <c r="A170" s="47" t="s">
        <v>2</v>
      </c>
      <c r="B170" s="47" t="s">
        <v>2</v>
      </c>
      <c r="C170" s="62" t="s">
        <v>2</v>
      </c>
      <c r="D170" s="63" t="s">
        <v>2</v>
      </c>
      <c r="E170" s="63" t="s">
        <v>2</v>
      </c>
      <c r="F170" s="47" t="s">
        <v>2</v>
      </c>
      <c r="H170" s="64">
        <v>214406</v>
      </c>
      <c r="I170" s="64">
        <v>0</v>
      </c>
      <c r="J170" s="64">
        <v>214406</v>
      </c>
      <c r="K170" s="65">
        <v>-2300</v>
      </c>
      <c r="L170" s="64">
        <v>0</v>
      </c>
      <c r="M170" s="65">
        <v>-2300</v>
      </c>
      <c r="N170" s="65">
        <v>-216706</v>
      </c>
      <c r="O170" s="67">
        <v>-1.0727311735679038E-2</v>
      </c>
      <c r="P170" s="64">
        <v>87559.136666999999</v>
      </c>
      <c r="Q170" s="64">
        <v>73071</v>
      </c>
      <c r="R170" s="64">
        <v>160630.13666700001</v>
      </c>
      <c r="S170" s="65">
        <v>-53775.863333000001</v>
      </c>
      <c r="T170" s="60">
        <v>0.74918676094419001</v>
      </c>
    </row>
    <row r="171" spans="1:20" ht="14.45" hidden="1" customHeight="1" outlineLevel="4" collapsed="1" x14ac:dyDescent="0.25">
      <c r="A171" s="47" t="s">
        <v>2</v>
      </c>
      <c r="B171" s="47" t="s">
        <v>2</v>
      </c>
      <c r="C171" s="62" t="s">
        <v>2</v>
      </c>
      <c r="D171" s="63" t="s">
        <v>2</v>
      </c>
      <c r="E171" s="63" t="s">
        <v>2</v>
      </c>
      <c r="F171" s="47" t="s">
        <v>2</v>
      </c>
      <c r="H171" s="64">
        <v>8550</v>
      </c>
      <c r="I171" s="64">
        <v>0</v>
      </c>
      <c r="J171" s="64">
        <v>8550</v>
      </c>
      <c r="K171" s="65">
        <v>-1638.5</v>
      </c>
      <c r="L171" s="64">
        <v>0</v>
      </c>
      <c r="M171" s="65">
        <v>-1638.5</v>
      </c>
      <c r="N171" s="65">
        <v>-10188.5</v>
      </c>
      <c r="O171" s="67">
        <v>-0.1916374269005848</v>
      </c>
      <c r="P171" s="64">
        <v>1660.7466669999999</v>
      </c>
      <c r="Q171" s="64">
        <v>6889</v>
      </c>
      <c r="R171" s="64">
        <v>8549.7466669999994</v>
      </c>
      <c r="S171" s="65">
        <v>-0.25333299999999997</v>
      </c>
      <c r="T171" s="60">
        <v>0.99997037040935677</v>
      </c>
    </row>
    <row r="172" spans="1:20" ht="14.45" hidden="1" customHeight="1" outlineLevel="4" collapsed="1" x14ac:dyDescent="0.25">
      <c r="A172" s="47" t="s">
        <v>2</v>
      </c>
      <c r="B172" s="47" t="s">
        <v>2</v>
      </c>
      <c r="C172" s="62" t="s">
        <v>2</v>
      </c>
      <c r="D172" s="63" t="s">
        <v>2</v>
      </c>
      <c r="E172" s="63" t="s">
        <v>2</v>
      </c>
      <c r="F172" s="47" t="s">
        <v>2</v>
      </c>
      <c r="H172" s="64">
        <v>0</v>
      </c>
      <c r="I172" s="64">
        <v>0</v>
      </c>
      <c r="J172" s="64">
        <v>0</v>
      </c>
      <c r="K172" s="64">
        <v>5763.4</v>
      </c>
      <c r="L172" s="64">
        <v>0</v>
      </c>
      <c r="M172" s="64">
        <v>5763.4</v>
      </c>
      <c r="N172" s="64">
        <v>5763.4</v>
      </c>
      <c r="O172" s="60">
        <v>1</v>
      </c>
      <c r="P172" s="64">
        <v>5948.8033329999998</v>
      </c>
      <c r="Q172" s="65">
        <v>-5948</v>
      </c>
      <c r="R172" s="64">
        <v>0.80333299999999996</v>
      </c>
      <c r="S172" s="64">
        <v>0.80333299999999996</v>
      </c>
      <c r="T172" s="60">
        <v>1</v>
      </c>
    </row>
    <row r="173" spans="1:20" ht="14.45" hidden="1" customHeight="1" outlineLevel="4" collapsed="1" x14ac:dyDescent="0.25">
      <c r="A173" s="47" t="s">
        <v>2</v>
      </c>
      <c r="B173" s="47" t="s">
        <v>2</v>
      </c>
      <c r="C173" s="62" t="s">
        <v>2</v>
      </c>
      <c r="D173" s="63" t="s">
        <v>2</v>
      </c>
      <c r="E173" s="63" t="s">
        <v>2</v>
      </c>
      <c r="F173" s="47" t="s">
        <v>2</v>
      </c>
      <c r="H173" s="64">
        <v>15000</v>
      </c>
      <c r="I173" s="64">
        <v>0</v>
      </c>
      <c r="J173" s="64">
        <v>15000</v>
      </c>
      <c r="K173" s="64">
        <v>3390.63</v>
      </c>
      <c r="L173" s="64">
        <v>0</v>
      </c>
      <c r="M173" s="64">
        <v>3390.63</v>
      </c>
      <c r="N173" s="65">
        <v>-11609.37</v>
      </c>
      <c r="O173" s="60">
        <v>0.22604199999999999</v>
      </c>
      <c r="P173" s="64">
        <v>16957.726666999999</v>
      </c>
      <c r="Q173" s="64">
        <v>0</v>
      </c>
      <c r="R173" s="64">
        <v>16957.726666999999</v>
      </c>
      <c r="S173" s="64">
        <v>1957.7266669999999</v>
      </c>
      <c r="T173" s="60">
        <v>1.1305151111333334</v>
      </c>
    </row>
    <row r="174" spans="1:20" ht="14.45" hidden="1" customHeight="1" outlineLevel="4" collapsed="1" x14ac:dyDescent="0.25">
      <c r="A174" s="47" t="s">
        <v>2</v>
      </c>
      <c r="B174" s="47" t="s">
        <v>2</v>
      </c>
      <c r="C174" s="62" t="s">
        <v>2</v>
      </c>
      <c r="D174" s="63" t="s">
        <v>2</v>
      </c>
      <c r="E174" s="63" t="s">
        <v>2</v>
      </c>
      <c r="F174" s="47" t="s">
        <v>2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0">
        <v>0</v>
      </c>
      <c r="P174" s="65">
        <v>-27.19</v>
      </c>
      <c r="Q174" s="64">
        <v>0</v>
      </c>
      <c r="R174" s="65">
        <v>-27.19</v>
      </c>
      <c r="S174" s="65">
        <v>-27.19</v>
      </c>
      <c r="T174" s="60">
        <v>1</v>
      </c>
    </row>
    <row r="175" spans="1:20" ht="14.45" hidden="1" customHeight="1" outlineLevel="4" collapsed="1" x14ac:dyDescent="0.25">
      <c r="A175" s="47" t="s">
        <v>2</v>
      </c>
      <c r="B175" s="47" t="s">
        <v>2</v>
      </c>
      <c r="C175" s="62" t="s">
        <v>2</v>
      </c>
      <c r="D175" s="63" t="s">
        <v>2</v>
      </c>
      <c r="E175" s="63" t="s">
        <v>2</v>
      </c>
      <c r="F175" s="47" t="s">
        <v>2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0">
        <v>0</v>
      </c>
      <c r="P175" s="65">
        <v>-4.8099999999999996</v>
      </c>
      <c r="Q175" s="64">
        <v>0</v>
      </c>
      <c r="R175" s="65">
        <v>-4.8099999999999996</v>
      </c>
      <c r="S175" s="65">
        <v>-4.8099999999999996</v>
      </c>
      <c r="T175" s="60">
        <v>1</v>
      </c>
    </row>
    <row r="176" spans="1:20" ht="14.45" hidden="1" customHeight="1" outlineLevel="4" collapsed="1" x14ac:dyDescent="0.25">
      <c r="A176" s="47" t="s">
        <v>2</v>
      </c>
      <c r="B176" s="47" t="s">
        <v>2</v>
      </c>
      <c r="C176" s="62" t="s">
        <v>2</v>
      </c>
      <c r="D176" s="63" t="s">
        <v>2</v>
      </c>
      <c r="E176" s="63" t="s">
        <v>2</v>
      </c>
      <c r="F176" s="47" t="s">
        <v>2</v>
      </c>
      <c r="H176" s="64">
        <v>9000</v>
      </c>
      <c r="I176" s="64">
        <v>0</v>
      </c>
      <c r="J176" s="64">
        <v>9000</v>
      </c>
      <c r="K176" s="64">
        <v>3106.56</v>
      </c>
      <c r="L176" s="64">
        <v>0</v>
      </c>
      <c r="M176" s="64">
        <v>3106.56</v>
      </c>
      <c r="N176" s="65">
        <v>-5893.44</v>
      </c>
      <c r="O176" s="60">
        <v>0.34517333333333333</v>
      </c>
      <c r="P176" s="64">
        <v>13440.67</v>
      </c>
      <c r="Q176" s="64">
        <v>0</v>
      </c>
      <c r="R176" s="64">
        <v>13440.67</v>
      </c>
      <c r="S176" s="64">
        <v>4440.67</v>
      </c>
      <c r="T176" s="60">
        <v>1.4934077777777777</v>
      </c>
    </row>
    <row r="177" spans="1:20" ht="14.45" hidden="1" customHeight="1" outlineLevel="4" collapsed="1" x14ac:dyDescent="0.25">
      <c r="A177" s="47" t="s">
        <v>2</v>
      </c>
      <c r="B177" s="47" t="s">
        <v>2</v>
      </c>
      <c r="C177" s="62" t="s">
        <v>2</v>
      </c>
      <c r="D177" s="63" t="s">
        <v>2</v>
      </c>
      <c r="E177" s="63" t="s">
        <v>2</v>
      </c>
      <c r="F177" s="47" t="s">
        <v>2</v>
      </c>
      <c r="H177" s="64">
        <v>0</v>
      </c>
      <c r="I177" s="64">
        <v>0</v>
      </c>
      <c r="J177" s="64">
        <v>0</v>
      </c>
      <c r="K177" s="64">
        <v>306.74</v>
      </c>
      <c r="L177" s="64">
        <v>0</v>
      </c>
      <c r="M177" s="64">
        <v>306.74</v>
      </c>
      <c r="N177" s="64">
        <v>306.74</v>
      </c>
      <c r="O177" s="60">
        <v>1</v>
      </c>
      <c r="P177" s="64">
        <v>3218.12</v>
      </c>
      <c r="Q177" s="64">
        <v>0</v>
      </c>
      <c r="R177" s="64">
        <v>3218.12</v>
      </c>
      <c r="S177" s="64">
        <v>3218.12</v>
      </c>
      <c r="T177" s="60">
        <v>1</v>
      </c>
    </row>
    <row r="178" spans="1:20" ht="14.45" hidden="1" customHeight="1" outlineLevel="4" collapsed="1" x14ac:dyDescent="0.25">
      <c r="A178" s="47" t="s">
        <v>2</v>
      </c>
      <c r="B178" s="47" t="s">
        <v>2</v>
      </c>
      <c r="C178" s="62" t="s">
        <v>2</v>
      </c>
      <c r="D178" s="63" t="s">
        <v>2</v>
      </c>
      <c r="E178" s="63" t="s">
        <v>2</v>
      </c>
      <c r="F178" s="47" t="s">
        <v>2</v>
      </c>
      <c r="H178" s="64">
        <v>134000</v>
      </c>
      <c r="I178" s="64">
        <v>0</v>
      </c>
      <c r="J178" s="64">
        <v>134000</v>
      </c>
      <c r="K178" s="64">
        <v>48681.23</v>
      </c>
      <c r="L178" s="64">
        <v>0</v>
      </c>
      <c r="M178" s="64">
        <v>48681.23</v>
      </c>
      <c r="N178" s="65">
        <v>-85318.77</v>
      </c>
      <c r="O178" s="60">
        <v>0.36329276119402987</v>
      </c>
      <c r="P178" s="64">
        <v>118193.86</v>
      </c>
      <c r="Q178" s="64">
        <v>0</v>
      </c>
      <c r="R178" s="64">
        <v>118193.86</v>
      </c>
      <c r="S178" s="65">
        <v>-15806.14</v>
      </c>
      <c r="T178" s="60">
        <v>0.88204373134328362</v>
      </c>
    </row>
    <row r="179" spans="1:20" ht="14.45" hidden="1" customHeight="1" outlineLevel="4" collapsed="1" x14ac:dyDescent="0.25">
      <c r="A179" s="47" t="s">
        <v>2</v>
      </c>
      <c r="B179" s="47" t="s">
        <v>2</v>
      </c>
      <c r="C179" s="62" t="s">
        <v>2</v>
      </c>
      <c r="D179" s="63" t="s">
        <v>2</v>
      </c>
      <c r="E179" s="63" t="s">
        <v>2</v>
      </c>
      <c r="F179" s="47" t="s">
        <v>2</v>
      </c>
      <c r="H179" s="64">
        <v>66000</v>
      </c>
      <c r="I179" s="64">
        <v>0</v>
      </c>
      <c r="J179" s="64">
        <v>66000</v>
      </c>
      <c r="K179" s="64">
        <v>21048.97</v>
      </c>
      <c r="L179" s="64">
        <v>0</v>
      </c>
      <c r="M179" s="64">
        <v>21048.97</v>
      </c>
      <c r="N179" s="65">
        <v>-44951.03</v>
      </c>
      <c r="O179" s="60">
        <v>0.31892378787878789</v>
      </c>
      <c r="P179" s="64">
        <v>102225.14</v>
      </c>
      <c r="Q179" s="64">
        <v>0</v>
      </c>
      <c r="R179" s="64">
        <v>102225.14</v>
      </c>
      <c r="S179" s="64">
        <v>36225.14</v>
      </c>
      <c r="T179" s="60">
        <v>1.5488657575757576</v>
      </c>
    </row>
    <row r="180" spans="1:20" ht="14.45" hidden="1" customHeight="1" outlineLevel="4" collapsed="1" x14ac:dyDescent="0.25">
      <c r="A180" s="47" t="s">
        <v>2</v>
      </c>
      <c r="B180" s="47" t="s">
        <v>2</v>
      </c>
      <c r="C180" s="62" t="s">
        <v>2</v>
      </c>
      <c r="D180" s="63" t="s">
        <v>2</v>
      </c>
      <c r="E180" s="63" t="s">
        <v>2</v>
      </c>
      <c r="F180" s="47" t="s">
        <v>2</v>
      </c>
      <c r="H180" s="64">
        <v>78000</v>
      </c>
      <c r="I180" s="64">
        <v>0</v>
      </c>
      <c r="J180" s="64">
        <v>78000</v>
      </c>
      <c r="K180" s="64">
        <v>81900</v>
      </c>
      <c r="L180" s="64">
        <v>0</v>
      </c>
      <c r="M180" s="64">
        <v>81900</v>
      </c>
      <c r="N180" s="64">
        <v>3900</v>
      </c>
      <c r="O180" s="60">
        <v>1.05</v>
      </c>
      <c r="P180" s="64">
        <v>100983.333333</v>
      </c>
      <c r="Q180" s="64">
        <v>0</v>
      </c>
      <c r="R180" s="64">
        <v>100983.333333</v>
      </c>
      <c r="S180" s="64">
        <v>22983.333332999999</v>
      </c>
      <c r="T180" s="60">
        <v>1.2946581196538463</v>
      </c>
    </row>
    <row r="181" spans="1:20" ht="14.45" hidden="1" customHeight="1" outlineLevel="4" collapsed="1" x14ac:dyDescent="0.25">
      <c r="A181" s="47" t="s">
        <v>2</v>
      </c>
      <c r="B181" s="47" t="s">
        <v>2</v>
      </c>
      <c r="C181" s="62" t="s">
        <v>2</v>
      </c>
      <c r="D181" s="63" t="s">
        <v>2</v>
      </c>
      <c r="E181" s="63" t="s">
        <v>2</v>
      </c>
      <c r="F181" s="47" t="s">
        <v>2</v>
      </c>
      <c r="H181" s="64">
        <v>48000</v>
      </c>
      <c r="I181" s="64">
        <v>0</v>
      </c>
      <c r="J181" s="64">
        <v>48000</v>
      </c>
      <c r="K181" s="64">
        <v>12110</v>
      </c>
      <c r="L181" s="64">
        <v>0</v>
      </c>
      <c r="M181" s="64">
        <v>12110</v>
      </c>
      <c r="N181" s="65">
        <v>-35890</v>
      </c>
      <c r="O181" s="60">
        <v>0.25229166666666669</v>
      </c>
      <c r="P181" s="64">
        <v>62431.333334000003</v>
      </c>
      <c r="Q181" s="65">
        <v>-10000</v>
      </c>
      <c r="R181" s="64">
        <v>52431.333334000003</v>
      </c>
      <c r="S181" s="64">
        <v>4431.3333339999999</v>
      </c>
      <c r="T181" s="60">
        <v>1.0923194444583333</v>
      </c>
    </row>
    <row r="182" spans="1:20" ht="14.45" hidden="1" customHeight="1" outlineLevel="4" collapsed="1" x14ac:dyDescent="0.25">
      <c r="A182" s="47" t="s">
        <v>2</v>
      </c>
      <c r="B182" s="47" t="s">
        <v>2</v>
      </c>
      <c r="C182" s="62" t="s">
        <v>2</v>
      </c>
      <c r="D182" s="63" t="s">
        <v>2</v>
      </c>
      <c r="E182" s="63" t="s">
        <v>2</v>
      </c>
      <c r="F182" s="47" t="s">
        <v>2</v>
      </c>
      <c r="H182" s="64">
        <v>70000</v>
      </c>
      <c r="I182" s="64">
        <v>0</v>
      </c>
      <c r="J182" s="64">
        <v>70000</v>
      </c>
      <c r="K182" s="64">
        <v>18268</v>
      </c>
      <c r="L182" s="64">
        <v>0</v>
      </c>
      <c r="M182" s="64">
        <v>18268</v>
      </c>
      <c r="N182" s="65">
        <v>-51732</v>
      </c>
      <c r="O182" s="60">
        <v>0.26097142857142858</v>
      </c>
      <c r="P182" s="64">
        <v>66870.5</v>
      </c>
      <c r="Q182" s="64">
        <v>0</v>
      </c>
      <c r="R182" s="64">
        <v>66870.5</v>
      </c>
      <c r="S182" s="65">
        <v>-3129.5</v>
      </c>
      <c r="T182" s="60">
        <v>0.95529285714285717</v>
      </c>
    </row>
    <row r="183" spans="1:20" ht="14.45" hidden="1" customHeight="1" outlineLevel="4" collapsed="1" x14ac:dyDescent="0.25">
      <c r="A183" s="47" t="s">
        <v>2</v>
      </c>
      <c r="B183" s="47" t="s">
        <v>2</v>
      </c>
      <c r="C183" s="62" t="s">
        <v>2</v>
      </c>
      <c r="D183" s="63" t="s">
        <v>2</v>
      </c>
      <c r="E183" s="63" t="s">
        <v>2</v>
      </c>
      <c r="F183" s="47" t="s">
        <v>2</v>
      </c>
      <c r="H183" s="64">
        <v>3000</v>
      </c>
      <c r="I183" s="64">
        <v>0</v>
      </c>
      <c r="J183" s="64">
        <v>3000</v>
      </c>
      <c r="K183" s="64">
        <v>1474</v>
      </c>
      <c r="L183" s="64">
        <v>0</v>
      </c>
      <c r="M183" s="64">
        <v>1474</v>
      </c>
      <c r="N183" s="65">
        <v>-1526</v>
      </c>
      <c r="O183" s="60">
        <v>0.49133333333333334</v>
      </c>
      <c r="P183" s="64">
        <v>4574.5</v>
      </c>
      <c r="Q183" s="64">
        <v>0</v>
      </c>
      <c r="R183" s="64">
        <v>4574.5</v>
      </c>
      <c r="S183" s="64">
        <v>1574.5</v>
      </c>
      <c r="T183" s="60">
        <v>1.5248333333333333</v>
      </c>
    </row>
    <row r="184" spans="1:20" ht="14.45" hidden="1" customHeight="1" outlineLevel="4" collapsed="1" x14ac:dyDescent="0.25">
      <c r="A184" s="47" t="s">
        <v>2</v>
      </c>
      <c r="B184" s="47" t="s">
        <v>2</v>
      </c>
      <c r="C184" s="62" t="s">
        <v>2</v>
      </c>
      <c r="D184" s="63" t="s">
        <v>2</v>
      </c>
      <c r="E184" s="63" t="s">
        <v>2</v>
      </c>
      <c r="F184" s="47" t="s">
        <v>2</v>
      </c>
      <c r="H184" s="64">
        <v>10000</v>
      </c>
      <c r="I184" s="64">
        <v>0</v>
      </c>
      <c r="J184" s="64">
        <v>10000</v>
      </c>
      <c r="K184" s="64">
        <v>4700</v>
      </c>
      <c r="L184" s="64">
        <v>0</v>
      </c>
      <c r="M184" s="64">
        <v>4700</v>
      </c>
      <c r="N184" s="65">
        <v>-5300</v>
      </c>
      <c r="O184" s="60">
        <v>0.47</v>
      </c>
      <c r="P184" s="64">
        <v>10016.666665999999</v>
      </c>
      <c r="Q184" s="64">
        <v>0</v>
      </c>
      <c r="R184" s="64">
        <v>10016.666665999999</v>
      </c>
      <c r="S184" s="64">
        <v>16.666665999999999</v>
      </c>
      <c r="T184" s="60">
        <v>1.0016666666</v>
      </c>
    </row>
    <row r="185" spans="1:20" ht="14.45" hidden="1" customHeight="1" outlineLevel="4" collapsed="1" x14ac:dyDescent="0.25">
      <c r="A185" s="47" t="s">
        <v>2</v>
      </c>
      <c r="B185" s="47" t="s">
        <v>2</v>
      </c>
      <c r="C185" s="62" t="s">
        <v>2</v>
      </c>
      <c r="D185" s="63" t="s">
        <v>2</v>
      </c>
      <c r="E185" s="63" t="s">
        <v>2</v>
      </c>
      <c r="F185" s="47" t="s">
        <v>2</v>
      </c>
      <c r="H185" s="64">
        <v>0</v>
      </c>
      <c r="I185" s="64">
        <v>0</v>
      </c>
      <c r="J185" s="64">
        <v>0</v>
      </c>
      <c r="K185" s="64">
        <v>2011.42</v>
      </c>
      <c r="L185" s="64">
        <v>0</v>
      </c>
      <c r="M185" s="64">
        <v>2011.42</v>
      </c>
      <c r="N185" s="64">
        <v>2011.42</v>
      </c>
      <c r="O185" s="60">
        <v>1</v>
      </c>
      <c r="P185" s="64">
        <v>7772.0733330000003</v>
      </c>
      <c r="Q185" s="64">
        <v>0</v>
      </c>
      <c r="R185" s="64">
        <v>7772.0733330000003</v>
      </c>
      <c r="S185" s="64">
        <v>7772.0733330000003</v>
      </c>
      <c r="T185" s="60">
        <v>1</v>
      </c>
    </row>
    <row r="186" spans="1:20" ht="14.45" hidden="1" customHeight="1" outlineLevel="4" collapsed="1" x14ac:dyDescent="0.25">
      <c r="A186" s="47" t="s">
        <v>2</v>
      </c>
      <c r="B186" s="47" t="s">
        <v>2</v>
      </c>
      <c r="C186" s="62" t="s">
        <v>2</v>
      </c>
      <c r="D186" s="63" t="s">
        <v>2</v>
      </c>
      <c r="E186" s="63" t="s">
        <v>2</v>
      </c>
      <c r="F186" s="47" t="s">
        <v>2</v>
      </c>
      <c r="H186" s="64">
        <v>25000</v>
      </c>
      <c r="I186" s="64">
        <v>0</v>
      </c>
      <c r="J186" s="64">
        <v>25000</v>
      </c>
      <c r="K186" s="64">
        <v>12765</v>
      </c>
      <c r="L186" s="64">
        <v>0</v>
      </c>
      <c r="M186" s="64">
        <v>12765</v>
      </c>
      <c r="N186" s="65">
        <v>-12235</v>
      </c>
      <c r="O186" s="60">
        <v>0.51060000000000005</v>
      </c>
      <c r="P186" s="64">
        <v>17369.93</v>
      </c>
      <c r="Q186" s="64">
        <v>0</v>
      </c>
      <c r="R186" s="64">
        <v>17369.93</v>
      </c>
      <c r="S186" s="65">
        <v>-7630.07</v>
      </c>
      <c r="T186" s="60">
        <v>0.6947972</v>
      </c>
    </row>
    <row r="187" spans="1:20" ht="14.45" hidden="1" customHeight="1" outlineLevel="4" collapsed="1" x14ac:dyDescent="0.25">
      <c r="A187" s="47" t="s">
        <v>2</v>
      </c>
      <c r="B187" s="47" t="s">
        <v>2</v>
      </c>
      <c r="C187" s="62" t="s">
        <v>2</v>
      </c>
      <c r="D187" s="63" t="s">
        <v>2</v>
      </c>
      <c r="E187" s="63" t="s">
        <v>2</v>
      </c>
      <c r="F187" s="47" t="s">
        <v>2</v>
      </c>
      <c r="H187" s="64">
        <v>0</v>
      </c>
      <c r="I187" s="64">
        <v>0</v>
      </c>
      <c r="J187" s="64">
        <v>0</v>
      </c>
      <c r="K187" s="64">
        <v>690</v>
      </c>
      <c r="L187" s="64">
        <v>0</v>
      </c>
      <c r="M187" s="64">
        <v>690</v>
      </c>
      <c r="N187" s="64">
        <v>690</v>
      </c>
      <c r="O187" s="60">
        <v>1</v>
      </c>
      <c r="P187" s="64">
        <v>690</v>
      </c>
      <c r="Q187" s="64">
        <v>0</v>
      </c>
      <c r="R187" s="64">
        <v>690</v>
      </c>
      <c r="S187" s="64">
        <v>690</v>
      </c>
      <c r="T187" s="60">
        <v>1</v>
      </c>
    </row>
    <row r="188" spans="1:20" ht="14.45" hidden="1" customHeight="1" outlineLevel="4" collapsed="1" x14ac:dyDescent="0.25">
      <c r="A188" s="47" t="s">
        <v>2</v>
      </c>
      <c r="B188" s="47" t="s">
        <v>2</v>
      </c>
      <c r="C188" s="62" t="s">
        <v>2</v>
      </c>
      <c r="D188" s="63" t="s">
        <v>2</v>
      </c>
      <c r="E188" s="63" t="s">
        <v>2</v>
      </c>
      <c r="F188" s="47" t="s">
        <v>2</v>
      </c>
      <c r="H188" s="64">
        <v>0</v>
      </c>
      <c r="I188" s="64">
        <v>0</v>
      </c>
      <c r="J188" s="64">
        <v>0</v>
      </c>
      <c r="K188" s="64">
        <v>200</v>
      </c>
      <c r="L188" s="64">
        <v>0</v>
      </c>
      <c r="M188" s="64">
        <v>200</v>
      </c>
      <c r="N188" s="64">
        <v>200</v>
      </c>
      <c r="O188" s="60">
        <v>1</v>
      </c>
      <c r="P188" s="64">
        <v>1200</v>
      </c>
      <c r="Q188" s="64">
        <v>0</v>
      </c>
      <c r="R188" s="64">
        <v>1200</v>
      </c>
      <c r="S188" s="64">
        <v>1200</v>
      </c>
      <c r="T188" s="60">
        <v>1</v>
      </c>
    </row>
    <row r="189" spans="1:20" ht="14.45" hidden="1" customHeight="1" outlineLevel="4" collapsed="1" x14ac:dyDescent="0.25">
      <c r="A189" s="47" t="s">
        <v>2</v>
      </c>
      <c r="B189" s="47" t="s">
        <v>2</v>
      </c>
      <c r="C189" s="62" t="s">
        <v>2</v>
      </c>
      <c r="D189" s="63" t="s">
        <v>2</v>
      </c>
      <c r="E189" s="63" t="s">
        <v>2</v>
      </c>
      <c r="F189" s="47" t="s">
        <v>2</v>
      </c>
      <c r="H189" s="64">
        <v>5000</v>
      </c>
      <c r="I189" s="64">
        <v>0</v>
      </c>
      <c r="J189" s="64">
        <v>5000</v>
      </c>
      <c r="K189" s="64">
        <v>0</v>
      </c>
      <c r="L189" s="64">
        <v>0</v>
      </c>
      <c r="M189" s="64">
        <v>0</v>
      </c>
      <c r="N189" s="65">
        <v>-5000</v>
      </c>
      <c r="O189" s="60">
        <v>0</v>
      </c>
      <c r="P189" s="64">
        <v>9773</v>
      </c>
      <c r="Q189" s="64">
        <v>0</v>
      </c>
      <c r="R189" s="64">
        <v>9773</v>
      </c>
      <c r="S189" s="64">
        <v>4773</v>
      </c>
      <c r="T189" s="60">
        <v>1.9545999999999999</v>
      </c>
    </row>
    <row r="190" spans="1:20" ht="14.45" hidden="1" customHeight="1" outlineLevel="4" collapsed="1" x14ac:dyDescent="0.25">
      <c r="A190" s="47" t="s">
        <v>2</v>
      </c>
      <c r="B190" s="47" t="s">
        <v>2</v>
      </c>
      <c r="C190" s="62" t="s">
        <v>2</v>
      </c>
      <c r="D190" s="63" t="s">
        <v>2</v>
      </c>
      <c r="E190" s="63" t="s">
        <v>2</v>
      </c>
      <c r="F190" s="47" t="s">
        <v>2</v>
      </c>
      <c r="H190" s="64">
        <v>8000</v>
      </c>
      <c r="I190" s="64">
        <v>0</v>
      </c>
      <c r="J190" s="64">
        <v>8000</v>
      </c>
      <c r="K190" s="64">
        <v>6825.4</v>
      </c>
      <c r="L190" s="64">
        <v>0</v>
      </c>
      <c r="M190" s="64">
        <v>6825.4</v>
      </c>
      <c r="N190" s="65">
        <v>-1174.5999999999999</v>
      </c>
      <c r="O190" s="60">
        <v>0.85317500000000002</v>
      </c>
      <c r="P190" s="64">
        <v>7821.4533330000004</v>
      </c>
      <c r="Q190" s="64">
        <v>0</v>
      </c>
      <c r="R190" s="64">
        <v>7821.4533330000004</v>
      </c>
      <c r="S190" s="65">
        <v>-178.54666700000001</v>
      </c>
      <c r="T190" s="60">
        <v>0.977681666625</v>
      </c>
    </row>
    <row r="191" spans="1:20" ht="14.45" hidden="1" customHeight="1" outlineLevel="4" collapsed="1" x14ac:dyDescent="0.25">
      <c r="A191" s="47" t="s">
        <v>2</v>
      </c>
      <c r="B191" s="47" t="s">
        <v>2</v>
      </c>
      <c r="C191" s="62" t="s">
        <v>2</v>
      </c>
      <c r="D191" s="63" t="s">
        <v>2</v>
      </c>
      <c r="E191" s="63" t="s">
        <v>2</v>
      </c>
      <c r="F191" s="47" t="s">
        <v>2</v>
      </c>
      <c r="H191" s="64">
        <v>0</v>
      </c>
      <c r="I191" s="64">
        <v>0</v>
      </c>
      <c r="J191" s="64">
        <v>0</v>
      </c>
      <c r="K191" s="64">
        <v>21790</v>
      </c>
      <c r="L191" s="64">
        <v>0</v>
      </c>
      <c r="M191" s="64">
        <v>21790</v>
      </c>
      <c r="N191" s="64">
        <v>21790</v>
      </c>
      <c r="O191" s="60">
        <v>1</v>
      </c>
      <c r="P191" s="64">
        <v>49583.333333000002</v>
      </c>
      <c r="Q191" s="64">
        <v>0</v>
      </c>
      <c r="R191" s="64">
        <v>49583.333333000002</v>
      </c>
      <c r="S191" s="64">
        <v>49583.333333000002</v>
      </c>
      <c r="T191" s="60">
        <v>1</v>
      </c>
    </row>
    <row r="192" spans="1:20" ht="14.45" hidden="1" customHeight="1" outlineLevel="4" collapsed="1" x14ac:dyDescent="0.25">
      <c r="A192" s="47" t="s">
        <v>2</v>
      </c>
      <c r="B192" s="47" t="s">
        <v>2</v>
      </c>
      <c r="C192" s="62" t="s">
        <v>2</v>
      </c>
      <c r="D192" s="63" t="s">
        <v>2</v>
      </c>
      <c r="E192" s="63" t="s">
        <v>2</v>
      </c>
      <c r="F192" s="47" t="s">
        <v>2</v>
      </c>
      <c r="H192" s="64">
        <v>447000</v>
      </c>
      <c r="I192" s="64">
        <v>0</v>
      </c>
      <c r="J192" s="64">
        <v>447000</v>
      </c>
      <c r="K192" s="64">
        <v>245296.97</v>
      </c>
      <c r="L192" s="64">
        <v>0</v>
      </c>
      <c r="M192" s="64">
        <v>245296.97</v>
      </c>
      <c r="N192" s="65">
        <v>-201703.03</v>
      </c>
      <c r="O192" s="60">
        <v>0.54876279642058168</v>
      </c>
      <c r="P192" s="64">
        <v>490522.31999799999</v>
      </c>
      <c r="Q192" s="64">
        <v>0</v>
      </c>
      <c r="R192" s="64">
        <v>490522.31999799999</v>
      </c>
      <c r="S192" s="64">
        <v>43522.319997999999</v>
      </c>
      <c r="T192" s="60">
        <v>1.0973653691230425</v>
      </c>
    </row>
    <row r="193" spans="1:20" ht="14.45" hidden="1" customHeight="1" outlineLevel="4" collapsed="1" x14ac:dyDescent="0.25">
      <c r="A193" s="47" t="s">
        <v>2</v>
      </c>
      <c r="B193" s="47" t="s">
        <v>2</v>
      </c>
      <c r="C193" s="62" t="s">
        <v>2</v>
      </c>
      <c r="D193" s="63" t="s">
        <v>2</v>
      </c>
      <c r="E193" s="63" t="s">
        <v>2</v>
      </c>
      <c r="F193" s="47" t="s">
        <v>2</v>
      </c>
      <c r="H193" s="64">
        <v>894000</v>
      </c>
      <c r="I193" s="64">
        <v>0</v>
      </c>
      <c r="J193" s="64">
        <v>894000</v>
      </c>
      <c r="K193" s="64">
        <v>490593.6</v>
      </c>
      <c r="L193" s="64">
        <v>0</v>
      </c>
      <c r="M193" s="64">
        <v>490593.6</v>
      </c>
      <c r="N193" s="65">
        <v>-403406.4</v>
      </c>
      <c r="O193" s="60">
        <v>0.54876241610738252</v>
      </c>
      <c r="P193" s="64">
        <v>981044.02999800001</v>
      </c>
      <c r="Q193" s="64">
        <v>0</v>
      </c>
      <c r="R193" s="64">
        <v>981044.02999800001</v>
      </c>
      <c r="S193" s="64">
        <v>87044.029997999998</v>
      </c>
      <c r="T193" s="60">
        <v>1.0973646867986577</v>
      </c>
    </row>
    <row r="194" spans="1:20" ht="14.45" hidden="1" customHeight="1" outlineLevel="4" collapsed="1" x14ac:dyDescent="0.25">
      <c r="A194" s="47" t="s">
        <v>2</v>
      </c>
      <c r="B194" s="47" t="s">
        <v>2</v>
      </c>
      <c r="C194" s="62" t="s">
        <v>2</v>
      </c>
      <c r="D194" s="63" t="s">
        <v>2</v>
      </c>
      <c r="E194" s="63" t="s">
        <v>2</v>
      </c>
      <c r="F194" s="47" t="s">
        <v>2</v>
      </c>
      <c r="H194" s="64">
        <v>447000</v>
      </c>
      <c r="I194" s="64">
        <v>0</v>
      </c>
      <c r="J194" s="64">
        <v>447000</v>
      </c>
      <c r="K194" s="64">
        <v>245296.98</v>
      </c>
      <c r="L194" s="64">
        <v>0</v>
      </c>
      <c r="M194" s="64">
        <v>245296.98</v>
      </c>
      <c r="N194" s="65">
        <v>-201703.02</v>
      </c>
      <c r="O194" s="60">
        <v>0.54876281879194633</v>
      </c>
      <c r="P194" s="64">
        <v>490522.33999800001</v>
      </c>
      <c r="Q194" s="64">
        <v>0</v>
      </c>
      <c r="R194" s="64">
        <v>490522.33999800001</v>
      </c>
      <c r="S194" s="64">
        <v>43522.339998000003</v>
      </c>
      <c r="T194" s="60">
        <v>1.0973654138657718</v>
      </c>
    </row>
    <row r="195" spans="1:20" ht="14.45" hidden="1" customHeight="1" outlineLevel="4" collapsed="1" x14ac:dyDescent="0.25">
      <c r="A195" s="47" t="s">
        <v>2</v>
      </c>
      <c r="B195" s="47" t="s">
        <v>2</v>
      </c>
      <c r="C195" s="62" t="s">
        <v>2</v>
      </c>
      <c r="D195" s="63" t="s">
        <v>2</v>
      </c>
      <c r="E195" s="63" t="s">
        <v>2</v>
      </c>
      <c r="F195" s="47" t="s">
        <v>2</v>
      </c>
      <c r="H195" s="64">
        <v>4000</v>
      </c>
      <c r="I195" s="64">
        <v>0</v>
      </c>
      <c r="J195" s="64">
        <v>4000</v>
      </c>
      <c r="K195" s="64">
        <v>700</v>
      </c>
      <c r="L195" s="64">
        <v>0</v>
      </c>
      <c r="M195" s="64">
        <v>700</v>
      </c>
      <c r="N195" s="65">
        <v>-3300</v>
      </c>
      <c r="O195" s="60">
        <v>0.17499999999999999</v>
      </c>
      <c r="P195" s="64">
        <v>2333.333333</v>
      </c>
      <c r="Q195" s="64">
        <v>0</v>
      </c>
      <c r="R195" s="64">
        <v>2333.333333</v>
      </c>
      <c r="S195" s="65">
        <v>-1666.666667</v>
      </c>
      <c r="T195" s="60">
        <v>0.58333333325000003</v>
      </c>
    </row>
    <row r="196" spans="1:20" ht="14.45" hidden="1" customHeight="1" outlineLevel="4" collapsed="1" x14ac:dyDescent="0.25">
      <c r="A196" s="47" t="s">
        <v>2</v>
      </c>
      <c r="B196" s="47" t="s">
        <v>2</v>
      </c>
      <c r="C196" s="62" t="s">
        <v>2</v>
      </c>
      <c r="D196" s="63" t="s">
        <v>2</v>
      </c>
      <c r="E196" s="63" t="s">
        <v>2</v>
      </c>
      <c r="F196" s="47" t="s">
        <v>2</v>
      </c>
      <c r="H196" s="64">
        <v>500</v>
      </c>
      <c r="I196" s="64">
        <v>0</v>
      </c>
      <c r="J196" s="64">
        <v>500</v>
      </c>
      <c r="K196" s="64">
        <v>31500</v>
      </c>
      <c r="L196" s="64">
        <v>0</v>
      </c>
      <c r="M196" s="64">
        <v>31500</v>
      </c>
      <c r="N196" s="64">
        <v>31000</v>
      </c>
      <c r="O196" s="60">
        <v>9.99</v>
      </c>
      <c r="P196" s="64">
        <v>62583.333333000002</v>
      </c>
      <c r="Q196" s="64">
        <v>0</v>
      </c>
      <c r="R196" s="64">
        <v>62583.333333000002</v>
      </c>
      <c r="S196" s="64">
        <v>62083.333333000002</v>
      </c>
      <c r="T196" s="60">
        <v>9.99</v>
      </c>
    </row>
    <row r="197" spans="1:20" ht="14.45" hidden="1" customHeight="1" outlineLevel="4" collapsed="1" x14ac:dyDescent="0.25">
      <c r="A197" s="47" t="s">
        <v>2</v>
      </c>
      <c r="B197" s="47" t="s">
        <v>2</v>
      </c>
      <c r="C197" s="62" t="s">
        <v>2</v>
      </c>
      <c r="D197" s="63" t="s">
        <v>2</v>
      </c>
      <c r="E197" s="63" t="s">
        <v>2</v>
      </c>
      <c r="F197" s="47" t="s">
        <v>2</v>
      </c>
      <c r="H197" s="64">
        <v>100</v>
      </c>
      <c r="I197" s="64">
        <v>0</v>
      </c>
      <c r="J197" s="64">
        <v>100</v>
      </c>
      <c r="K197" s="64">
        <v>0</v>
      </c>
      <c r="L197" s="64">
        <v>0</v>
      </c>
      <c r="M197" s="64">
        <v>0</v>
      </c>
      <c r="N197" s="65">
        <v>-100</v>
      </c>
      <c r="O197" s="60">
        <v>0</v>
      </c>
      <c r="P197" s="64">
        <v>2501.5700000000002</v>
      </c>
      <c r="Q197" s="64">
        <v>0</v>
      </c>
      <c r="R197" s="64">
        <v>2501.5700000000002</v>
      </c>
      <c r="S197" s="64">
        <v>2401.5700000000002</v>
      </c>
      <c r="T197" s="60">
        <v>9.99</v>
      </c>
    </row>
    <row r="198" spans="1:20" ht="14.45" hidden="1" customHeight="1" outlineLevel="4" collapsed="1" x14ac:dyDescent="0.25">
      <c r="A198" s="47" t="s">
        <v>2</v>
      </c>
      <c r="B198" s="47" t="s">
        <v>2</v>
      </c>
      <c r="C198" s="62" t="s">
        <v>2</v>
      </c>
      <c r="D198" s="63" t="s">
        <v>2</v>
      </c>
      <c r="E198" s="63" t="s">
        <v>2</v>
      </c>
      <c r="F198" s="47" t="s">
        <v>2</v>
      </c>
      <c r="H198" s="64">
        <v>0</v>
      </c>
      <c r="I198" s="64">
        <v>0</v>
      </c>
      <c r="J198" s="64">
        <v>0</v>
      </c>
      <c r="K198" s="64">
        <v>190</v>
      </c>
      <c r="L198" s="64">
        <v>0</v>
      </c>
      <c r="M198" s="64">
        <v>190</v>
      </c>
      <c r="N198" s="64">
        <v>190</v>
      </c>
      <c r="O198" s="60">
        <v>1</v>
      </c>
      <c r="P198" s="64">
        <v>188.42666700000001</v>
      </c>
      <c r="Q198" s="64">
        <v>0</v>
      </c>
      <c r="R198" s="64">
        <v>188.42666700000001</v>
      </c>
      <c r="S198" s="64">
        <v>188.42666700000001</v>
      </c>
      <c r="T198" s="60">
        <v>1</v>
      </c>
    </row>
    <row r="199" spans="1:20" ht="14.45" hidden="1" customHeight="1" outlineLevel="4" collapsed="1" x14ac:dyDescent="0.25">
      <c r="A199" s="47" t="s">
        <v>2</v>
      </c>
      <c r="B199" s="47" t="s">
        <v>2</v>
      </c>
      <c r="C199" s="62" t="s">
        <v>2</v>
      </c>
      <c r="D199" s="63" t="s">
        <v>2</v>
      </c>
      <c r="E199" s="63" t="s">
        <v>2</v>
      </c>
      <c r="F199" s="47" t="s">
        <v>2</v>
      </c>
      <c r="H199" s="64">
        <v>20000</v>
      </c>
      <c r="I199" s="64">
        <v>0</v>
      </c>
      <c r="J199" s="64">
        <v>20000</v>
      </c>
      <c r="K199" s="64">
        <v>5939.8</v>
      </c>
      <c r="L199" s="64">
        <v>0</v>
      </c>
      <c r="M199" s="64">
        <v>5939.8</v>
      </c>
      <c r="N199" s="65">
        <v>-14060.2</v>
      </c>
      <c r="O199" s="60">
        <v>0.29698999999999998</v>
      </c>
      <c r="P199" s="64">
        <v>26037.333332999999</v>
      </c>
      <c r="Q199" s="65">
        <v>-8000</v>
      </c>
      <c r="R199" s="64">
        <v>18037.333332999999</v>
      </c>
      <c r="S199" s="65">
        <v>-1962.666667</v>
      </c>
      <c r="T199" s="60">
        <v>0.90186666665000004</v>
      </c>
    </row>
    <row r="200" spans="1:20" ht="14.45" hidden="1" customHeight="1" outlineLevel="4" collapsed="1" x14ac:dyDescent="0.25">
      <c r="A200" s="47" t="s">
        <v>2</v>
      </c>
      <c r="B200" s="47" t="s">
        <v>2</v>
      </c>
      <c r="C200" s="62" t="s">
        <v>2</v>
      </c>
      <c r="D200" s="63" t="s">
        <v>2</v>
      </c>
      <c r="E200" s="63" t="s">
        <v>2</v>
      </c>
      <c r="F200" s="47" t="s">
        <v>2</v>
      </c>
      <c r="H200" s="64">
        <v>0</v>
      </c>
      <c r="I200" s="64">
        <v>0</v>
      </c>
      <c r="J200" s="64">
        <v>0</v>
      </c>
      <c r="K200" s="64">
        <v>4023.05</v>
      </c>
      <c r="L200" s="64">
        <v>0</v>
      </c>
      <c r="M200" s="64">
        <v>4023.05</v>
      </c>
      <c r="N200" s="64">
        <v>4023.05</v>
      </c>
      <c r="O200" s="60">
        <v>1</v>
      </c>
      <c r="P200" s="64">
        <v>4677.1633339999998</v>
      </c>
      <c r="Q200" s="64">
        <v>0</v>
      </c>
      <c r="R200" s="64">
        <v>4677.1633339999998</v>
      </c>
      <c r="S200" s="64">
        <v>4677.1633339999998</v>
      </c>
      <c r="T200" s="60">
        <v>1</v>
      </c>
    </row>
    <row r="201" spans="1:20" ht="14.45" hidden="1" customHeight="1" outlineLevel="4" collapsed="1" x14ac:dyDescent="0.25">
      <c r="A201" s="47" t="s">
        <v>2</v>
      </c>
      <c r="B201" s="47" t="s">
        <v>2</v>
      </c>
      <c r="C201" s="62" t="s">
        <v>2</v>
      </c>
      <c r="D201" s="63" t="s">
        <v>2</v>
      </c>
      <c r="E201" s="63" t="s">
        <v>2</v>
      </c>
      <c r="F201" s="47" t="s">
        <v>2</v>
      </c>
      <c r="H201" s="64">
        <v>3000</v>
      </c>
      <c r="I201" s="64">
        <v>0</v>
      </c>
      <c r="J201" s="64">
        <v>3000</v>
      </c>
      <c r="K201" s="64">
        <v>22.88</v>
      </c>
      <c r="L201" s="64">
        <v>0</v>
      </c>
      <c r="M201" s="64">
        <v>22.88</v>
      </c>
      <c r="N201" s="65">
        <v>-2977.12</v>
      </c>
      <c r="O201" s="60">
        <v>7.626666666666667E-3</v>
      </c>
      <c r="P201" s="64">
        <v>2548.69</v>
      </c>
      <c r="Q201" s="64">
        <v>0</v>
      </c>
      <c r="R201" s="64">
        <v>2548.69</v>
      </c>
      <c r="S201" s="65">
        <v>-451.31</v>
      </c>
      <c r="T201" s="60">
        <v>0.84956333333333334</v>
      </c>
    </row>
    <row r="202" spans="1:20" ht="14.45" hidden="1" customHeight="1" outlineLevel="4" collapsed="1" x14ac:dyDescent="0.25">
      <c r="A202" s="47" t="s">
        <v>2</v>
      </c>
      <c r="B202" s="47" t="s">
        <v>2</v>
      </c>
      <c r="C202" s="62" t="s">
        <v>2</v>
      </c>
      <c r="D202" s="63" t="s">
        <v>2</v>
      </c>
      <c r="E202" s="63" t="s">
        <v>2</v>
      </c>
      <c r="F202" s="47" t="s">
        <v>2</v>
      </c>
      <c r="H202" s="64">
        <v>0</v>
      </c>
      <c r="I202" s="64">
        <v>0</v>
      </c>
      <c r="J202" s="64">
        <v>0</v>
      </c>
      <c r="K202" s="64">
        <v>475</v>
      </c>
      <c r="L202" s="64">
        <v>0</v>
      </c>
      <c r="M202" s="64">
        <v>475</v>
      </c>
      <c r="N202" s="64">
        <v>475</v>
      </c>
      <c r="O202" s="60">
        <v>1</v>
      </c>
      <c r="P202" s="64">
        <v>4941.6666670000004</v>
      </c>
      <c r="Q202" s="64">
        <v>0</v>
      </c>
      <c r="R202" s="64">
        <v>4941.6666670000004</v>
      </c>
      <c r="S202" s="64">
        <v>4941.6666670000004</v>
      </c>
      <c r="T202" s="60">
        <v>1</v>
      </c>
    </row>
    <row r="203" spans="1:20" ht="14.45" hidden="1" customHeight="1" outlineLevel="4" collapsed="1" x14ac:dyDescent="0.25">
      <c r="A203" s="47" t="s">
        <v>2</v>
      </c>
      <c r="B203" s="47" t="s">
        <v>2</v>
      </c>
      <c r="C203" s="62" t="s">
        <v>2</v>
      </c>
      <c r="D203" s="63" t="s">
        <v>2</v>
      </c>
      <c r="E203" s="63" t="s">
        <v>2</v>
      </c>
      <c r="F203" s="47" t="s">
        <v>2</v>
      </c>
      <c r="H203" s="64">
        <v>1000</v>
      </c>
      <c r="I203" s="64">
        <v>0</v>
      </c>
      <c r="J203" s="64">
        <v>1000</v>
      </c>
      <c r="K203" s="64">
        <v>790</v>
      </c>
      <c r="L203" s="64">
        <v>0</v>
      </c>
      <c r="M203" s="64">
        <v>790</v>
      </c>
      <c r="N203" s="65">
        <v>-210</v>
      </c>
      <c r="O203" s="60">
        <v>0.79</v>
      </c>
      <c r="P203" s="64">
        <v>1451.666667</v>
      </c>
      <c r="Q203" s="64">
        <v>0</v>
      </c>
      <c r="R203" s="64">
        <v>1451.666667</v>
      </c>
      <c r="S203" s="64">
        <v>451.66666700000002</v>
      </c>
      <c r="T203" s="60">
        <v>1.451666667</v>
      </c>
    </row>
    <row r="204" spans="1:20" ht="14.45" hidden="1" customHeight="1" outlineLevel="4" collapsed="1" x14ac:dyDescent="0.25">
      <c r="A204" s="47" t="s">
        <v>2</v>
      </c>
      <c r="B204" s="47" t="s">
        <v>2</v>
      </c>
      <c r="C204" s="62" t="s">
        <v>2</v>
      </c>
      <c r="D204" s="63" t="s">
        <v>2</v>
      </c>
      <c r="E204" s="63" t="s">
        <v>2</v>
      </c>
      <c r="F204" s="47" t="s">
        <v>2</v>
      </c>
      <c r="H204" s="64">
        <v>0</v>
      </c>
      <c r="I204" s="64">
        <v>0</v>
      </c>
      <c r="J204" s="64">
        <v>0</v>
      </c>
      <c r="K204" s="64">
        <v>35</v>
      </c>
      <c r="L204" s="64">
        <v>0</v>
      </c>
      <c r="M204" s="64">
        <v>35</v>
      </c>
      <c r="N204" s="64">
        <v>35</v>
      </c>
      <c r="O204" s="60">
        <v>1</v>
      </c>
      <c r="P204" s="64">
        <v>275.33333399999998</v>
      </c>
      <c r="Q204" s="64">
        <v>0</v>
      </c>
      <c r="R204" s="64">
        <v>275.33333399999998</v>
      </c>
      <c r="S204" s="64">
        <v>275.33333399999998</v>
      </c>
      <c r="T204" s="60">
        <v>1</v>
      </c>
    </row>
    <row r="205" spans="1:20" ht="14.45" hidden="1" customHeight="1" outlineLevel="4" collapsed="1" x14ac:dyDescent="0.25">
      <c r="A205" s="47" t="s">
        <v>2</v>
      </c>
      <c r="B205" s="47" t="s">
        <v>2</v>
      </c>
      <c r="C205" s="62" t="s">
        <v>2</v>
      </c>
      <c r="D205" s="63" t="s">
        <v>2</v>
      </c>
      <c r="E205" s="63" t="s">
        <v>2</v>
      </c>
      <c r="F205" s="47" t="s">
        <v>2</v>
      </c>
      <c r="H205" s="64">
        <v>25000</v>
      </c>
      <c r="I205" s="64">
        <v>0</v>
      </c>
      <c r="J205" s="64">
        <v>25000</v>
      </c>
      <c r="K205" s="64">
        <v>120</v>
      </c>
      <c r="L205" s="64">
        <v>0</v>
      </c>
      <c r="M205" s="64">
        <v>120</v>
      </c>
      <c r="N205" s="65">
        <v>-24880</v>
      </c>
      <c r="O205" s="60">
        <v>4.7999999999999996E-3</v>
      </c>
      <c r="P205" s="64">
        <v>2427.333333</v>
      </c>
      <c r="Q205" s="64">
        <v>0</v>
      </c>
      <c r="R205" s="64">
        <v>2427.333333</v>
      </c>
      <c r="S205" s="65">
        <v>-22572.666667000001</v>
      </c>
      <c r="T205" s="60">
        <v>9.7093333320000003E-2</v>
      </c>
    </row>
    <row r="206" spans="1:20" ht="14.45" hidden="1" customHeight="1" outlineLevel="4" collapsed="1" x14ac:dyDescent="0.25">
      <c r="A206" s="47" t="s">
        <v>2</v>
      </c>
      <c r="B206" s="47" t="s">
        <v>2</v>
      </c>
      <c r="C206" s="62" t="s">
        <v>2</v>
      </c>
      <c r="D206" s="63" t="s">
        <v>2</v>
      </c>
      <c r="E206" s="63" t="s">
        <v>2</v>
      </c>
      <c r="F206" s="47" t="s">
        <v>2</v>
      </c>
      <c r="H206" s="64">
        <v>0</v>
      </c>
      <c r="I206" s="64">
        <v>0</v>
      </c>
      <c r="J206" s="64">
        <v>0</v>
      </c>
      <c r="K206" s="64">
        <v>150</v>
      </c>
      <c r="L206" s="64">
        <v>0</v>
      </c>
      <c r="M206" s="64">
        <v>150</v>
      </c>
      <c r="N206" s="64">
        <v>150</v>
      </c>
      <c r="O206" s="60">
        <v>1</v>
      </c>
      <c r="P206" s="64">
        <v>2708.333333</v>
      </c>
      <c r="Q206" s="64">
        <v>0</v>
      </c>
      <c r="R206" s="64">
        <v>2708.333333</v>
      </c>
      <c r="S206" s="64">
        <v>2708.333333</v>
      </c>
      <c r="T206" s="60">
        <v>1</v>
      </c>
    </row>
    <row r="207" spans="1:20" ht="14.45" hidden="1" customHeight="1" outlineLevel="4" collapsed="1" x14ac:dyDescent="0.25">
      <c r="A207" s="47" t="s">
        <v>2</v>
      </c>
      <c r="B207" s="47" t="s">
        <v>2</v>
      </c>
      <c r="C207" s="62" t="s">
        <v>2</v>
      </c>
      <c r="D207" s="63" t="s">
        <v>2</v>
      </c>
      <c r="E207" s="63" t="s">
        <v>2</v>
      </c>
      <c r="F207" s="47" t="s">
        <v>2</v>
      </c>
      <c r="H207" s="64">
        <v>1000</v>
      </c>
      <c r="I207" s="64">
        <v>0</v>
      </c>
      <c r="J207" s="64">
        <v>1000</v>
      </c>
      <c r="K207" s="65">
        <v>-900</v>
      </c>
      <c r="L207" s="64">
        <v>0</v>
      </c>
      <c r="M207" s="65">
        <v>-900</v>
      </c>
      <c r="N207" s="65">
        <v>-1900</v>
      </c>
      <c r="O207" s="67">
        <v>-0.9</v>
      </c>
      <c r="P207" s="65">
        <v>-87</v>
      </c>
      <c r="Q207" s="64">
        <v>0</v>
      </c>
      <c r="R207" s="65">
        <v>-87</v>
      </c>
      <c r="S207" s="65">
        <v>-1087</v>
      </c>
      <c r="T207" s="67">
        <v>-8.6999999999999994E-2</v>
      </c>
    </row>
    <row r="208" spans="1:20" ht="14.45" hidden="1" customHeight="1" outlineLevel="4" collapsed="1" x14ac:dyDescent="0.25">
      <c r="A208" s="47" t="s">
        <v>2</v>
      </c>
      <c r="B208" s="47" t="s">
        <v>2</v>
      </c>
      <c r="C208" s="62" t="s">
        <v>2</v>
      </c>
      <c r="D208" s="63" t="s">
        <v>2</v>
      </c>
      <c r="E208" s="63" t="s">
        <v>2</v>
      </c>
      <c r="F208" s="47" t="s">
        <v>2</v>
      </c>
      <c r="H208" s="64">
        <v>345000</v>
      </c>
      <c r="I208" s="64">
        <v>0</v>
      </c>
      <c r="J208" s="64">
        <v>345000</v>
      </c>
      <c r="K208" s="64">
        <v>27325</v>
      </c>
      <c r="L208" s="64">
        <v>0</v>
      </c>
      <c r="M208" s="64">
        <v>27325</v>
      </c>
      <c r="N208" s="65">
        <v>-317675</v>
      </c>
      <c r="O208" s="60">
        <v>7.920289855072464E-2</v>
      </c>
      <c r="P208" s="64">
        <v>90719.62</v>
      </c>
      <c r="Q208" s="64">
        <v>0</v>
      </c>
      <c r="R208" s="64">
        <v>90719.62</v>
      </c>
      <c r="S208" s="65">
        <v>-254280.38</v>
      </c>
      <c r="T208" s="60">
        <v>0.26295542028985508</v>
      </c>
    </row>
    <row r="209" spans="1:20" ht="14.45" hidden="1" customHeight="1" outlineLevel="4" collapsed="1" x14ac:dyDescent="0.25">
      <c r="A209" s="47" t="s">
        <v>2</v>
      </c>
      <c r="B209" s="47" t="s">
        <v>2</v>
      </c>
      <c r="C209" s="62" t="s">
        <v>2</v>
      </c>
      <c r="D209" s="63" t="s">
        <v>2</v>
      </c>
      <c r="E209" s="63" t="s">
        <v>2</v>
      </c>
      <c r="F209" s="47" t="s">
        <v>2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0">
        <v>0</v>
      </c>
      <c r="P209" s="64">
        <v>1200</v>
      </c>
      <c r="Q209" s="64">
        <v>0</v>
      </c>
      <c r="R209" s="64">
        <v>1200</v>
      </c>
      <c r="S209" s="64">
        <v>1200</v>
      </c>
      <c r="T209" s="60">
        <v>1</v>
      </c>
    </row>
    <row r="210" spans="1:20" ht="14.45" hidden="1" customHeight="1" outlineLevel="4" collapsed="1" x14ac:dyDescent="0.25">
      <c r="A210" s="47" t="s">
        <v>2</v>
      </c>
      <c r="B210" s="47" t="s">
        <v>2</v>
      </c>
      <c r="C210" s="62" t="s">
        <v>2</v>
      </c>
      <c r="D210" s="63" t="s">
        <v>2</v>
      </c>
      <c r="E210" s="63" t="s">
        <v>2</v>
      </c>
      <c r="F210" s="47" t="s">
        <v>2</v>
      </c>
      <c r="H210" s="64">
        <v>28000</v>
      </c>
      <c r="I210" s="64">
        <v>0</v>
      </c>
      <c r="J210" s="64">
        <v>28000</v>
      </c>
      <c r="K210" s="64">
        <v>243</v>
      </c>
      <c r="L210" s="64">
        <v>0</v>
      </c>
      <c r="M210" s="64">
        <v>243</v>
      </c>
      <c r="N210" s="65">
        <v>-27757</v>
      </c>
      <c r="O210" s="60">
        <v>8.6785714285714279E-3</v>
      </c>
      <c r="P210" s="64">
        <v>3473.666667</v>
      </c>
      <c r="Q210" s="64">
        <v>0</v>
      </c>
      <c r="R210" s="64">
        <v>3473.666667</v>
      </c>
      <c r="S210" s="65">
        <v>-24526.333332999999</v>
      </c>
      <c r="T210" s="60">
        <v>0.12405952382142857</v>
      </c>
    </row>
    <row r="211" spans="1:20" ht="14.45" hidden="1" customHeight="1" outlineLevel="4" collapsed="1" x14ac:dyDescent="0.25">
      <c r="A211" s="47" t="s">
        <v>2</v>
      </c>
      <c r="B211" s="47" t="s">
        <v>2</v>
      </c>
      <c r="C211" s="62" t="s">
        <v>2</v>
      </c>
      <c r="D211" s="63" t="s">
        <v>2</v>
      </c>
      <c r="E211" s="63" t="s">
        <v>2</v>
      </c>
      <c r="F211" s="47" t="s">
        <v>2</v>
      </c>
      <c r="H211" s="64">
        <v>1000</v>
      </c>
      <c r="I211" s="64">
        <v>0</v>
      </c>
      <c r="J211" s="64">
        <v>1000</v>
      </c>
      <c r="K211" s="64">
        <v>1820</v>
      </c>
      <c r="L211" s="64">
        <v>0</v>
      </c>
      <c r="M211" s="64">
        <v>1820</v>
      </c>
      <c r="N211" s="64">
        <v>820</v>
      </c>
      <c r="O211" s="60">
        <v>1.82</v>
      </c>
      <c r="P211" s="64">
        <v>3203.333333</v>
      </c>
      <c r="Q211" s="64">
        <v>0</v>
      </c>
      <c r="R211" s="64">
        <v>3203.333333</v>
      </c>
      <c r="S211" s="64">
        <v>2203.333333</v>
      </c>
      <c r="T211" s="60">
        <v>3.2033333329999998</v>
      </c>
    </row>
    <row r="212" spans="1:20" ht="14.45" hidden="1" customHeight="1" outlineLevel="4" collapsed="1" x14ac:dyDescent="0.25">
      <c r="A212" s="47" t="s">
        <v>2</v>
      </c>
      <c r="B212" s="47" t="s">
        <v>2</v>
      </c>
      <c r="C212" s="62" t="s">
        <v>2</v>
      </c>
      <c r="D212" s="63" t="s">
        <v>2</v>
      </c>
      <c r="E212" s="63" t="s">
        <v>2</v>
      </c>
      <c r="F212" s="47" t="s">
        <v>2</v>
      </c>
      <c r="H212" s="64">
        <v>30000</v>
      </c>
      <c r="I212" s="64">
        <v>0</v>
      </c>
      <c r="J212" s="64">
        <v>30000</v>
      </c>
      <c r="K212" s="64">
        <v>14289</v>
      </c>
      <c r="L212" s="64">
        <v>0</v>
      </c>
      <c r="M212" s="64">
        <v>14289</v>
      </c>
      <c r="N212" s="65">
        <v>-15711</v>
      </c>
      <c r="O212" s="60">
        <v>0.4763</v>
      </c>
      <c r="P212" s="64">
        <v>23014.2</v>
      </c>
      <c r="Q212" s="64">
        <v>0</v>
      </c>
      <c r="R212" s="64">
        <v>23014.2</v>
      </c>
      <c r="S212" s="65">
        <v>-6985.8</v>
      </c>
      <c r="T212" s="60">
        <v>0.76714000000000004</v>
      </c>
    </row>
    <row r="213" spans="1:20" ht="14.45" hidden="1" customHeight="1" outlineLevel="4" collapsed="1" x14ac:dyDescent="0.25">
      <c r="A213" s="47" t="s">
        <v>2</v>
      </c>
      <c r="B213" s="47" t="s">
        <v>2</v>
      </c>
      <c r="C213" s="62" t="s">
        <v>2</v>
      </c>
      <c r="D213" s="63" t="s">
        <v>2</v>
      </c>
      <c r="E213" s="63" t="s">
        <v>2</v>
      </c>
      <c r="F213" s="47" t="s">
        <v>2</v>
      </c>
      <c r="H213" s="64">
        <v>2000</v>
      </c>
      <c r="I213" s="64">
        <v>0</v>
      </c>
      <c r="J213" s="64">
        <v>2000</v>
      </c>
      <c r="K213" s="65">
        <v>-160</v>
      </c>
      <c r="L213" s="64">
        <v>0</v>
      </c>
      <c r="M213" s="65">
        <v>-160</v>
      </c>
      <c r="N213" s="65">
        <v>-2160</v>
      </c>
      <c r="O213" s="67">
        <v>-0.08</v>
      </c>
      <c r="P213" s="64">
        <v>2710.666667</v>
      </c>
      <c r="Q213" s="64">
        <v>0</v>
      </c>
      <c r="R213" s="64">
        <v>2710.666667</v>
      </c>
      <c r="S213" s="64">
        <v>710.66666699999996</v>
      </c>
      <c r="T213" s="60">
        <v>1.3553333335</v>
      </c>
    </row>
    <row r="214" spans="1:20" ht="14.45" hidden="1" customHeight="1" outlineLevel="4" collapsed="1" x14ac:dyDescent="0.25">
      <c r="A214" s="47" t="s">
        <v>2</v>
      </c>
      <c r="B214" s="47" t="s">
        <v>2</v>
      </c>
      <c r="C214" s="62" t="s">
        <v>2</v>
      </c>
      <c r="D214" s="63" t="s">
        <v>2</v>
      </c>
      <c r="E214" s="63" t="s">
        <v>2</v>
      </c>
      <c r="F214" s="47" t="s">
        <v>2</v>
      </c>
      <c r="H214" s="64">
        <v>63000</v>
      </c>
      <c r="I214" s="64">
        <v>0</v>
      </c>
      <c r="J214" s="64">
        <v>63000</v>
      </c>
      <c r="K214" s="64">
        <v>990</v>
      </c>
      <c r="L214" s="64">
        <v>0</v>
      </c>
      <c r="M214" s="64">
        <v>990</v>
      </c>
      <c r="N214" s="65">
        <v>-62010</v>
      </c>
      <c r="O214" s="60">
        <v>1.5714285714285715E-2</v>
      </c>
      <c r="P214" s="64">
        <v>34891.713333</v>
      </c>
      <c r="Q214" s="64">
        <v>0</v>
      </c>
      <c r="R214" s="64">
        <v>34891.713333</v>
      </c>
      <c r="S214" s="65">
        <v>-28108.286667</v>
      </c>
      <c r="T214" s="60">
        <v>0.55383671957142855</v>
      </c>
    </row>
    <row r="215" spans="1:20" outlineLevel="1" x14ac:dyDescent="0.25">
      <c r="A215" s="52" t="s">
        <v>2</v>
      </c>
      <c r="B215" s="52" t="s">
        <v>2</v>
      </c>
      <c r="C215" s="66" t="s">
        <v>42</v>
      </c>
      <c r="H215" s="54">
        <v>5230394</v>
      </c>
      <c r="I215" s="54">
        <v>104274</v>
      </c>
      <c r="J215" s="54">
        <v>5334668</v>
      </c>
      <c r="K215" s="54">
        <v>1987938.84</v>
      </c>
      <c r="L215" s="54">
        <v>0</v>
      </c>
      <c r="M215" s="54">
        <v>1987938.84</v>
      </c>
      <c r="N215" s="55">
        <v>-3346729.16</v>
      </c>
      <c r="O215" s="56">
        <v>0.37264527801917569</v>
      </c>
      <c r="P215" s="54">
        <v>4282212.6399990004</v>
      </c>
      <c r="Q215" s="54">
        <v>1469168</v>
      </c>
      <c r="R215" s="54">
        <v>5751380.6399990004</v>
      </c>
      <c r="S215" s="54">
        <v>416712.63999900001</v>
      </c>
      <c r="T215" s="57">
        <v>1.0781140719533062</v>
      </c>
    </row>
    <row r="216" spans="1:20" outlineLevel="2" collapsed="1" x14ac:dyDescent="0.25">
      <c r="A216" s="47" t="s">
        <v>2</v>
      </c>
      <c r="B216" s="47" t="s">
        <v>2</v>
      </c>
      <c r="D216" s="47" t="s">
        <v>43</v>
      </c>
      <c r="H216" s="58">
        <v>4871894</v>
      </c>
      <c r="I216" s="58">
        <v>104274</v>
      </c>
      <c r="J216" s="58">
        <v>4976168</v>
      </c>
      <c r="K216" s="58">
        <v>1912719.3600000001</v>
      </c>
      <c r="L216" s="58">
        <v>0</v>
      </c>
      <c r="M216" s="58">
        <v>1912719.3600000001</v>
      </c>
      <c r="N216" s="59">
        <v>-3063448.64</v>
      </c>
      <c r="O216" s="60">
        <v>0.38437596158329057</v>
      </c>
      <c r="P216" s="58">
        <v>3826215.1566659999</v>
      </c>
      <c r="Q216" s="58">
        <v>1469168</v>
      </c>
      <c r="R216" s="58">
        <v>5295383.1566660004</v>
      </c>
      <c r="S216" s="58">
        <v>319215.15666600002</v>
      </c>
      <c r="T216" s="61">
        <v>1.0641487901264588</v>
      </c>
    </row>
    <row r="217" spans="1:20" ht="14.45" hidden="1" customHeight="1" outlineLevel="3" collapsed="1" x14ac:dyDescent="0.25">
      <c r="A217" s="47" t="s">
        <v>2</v>
      </c>
      <c r="B217" s="47" t="s">
        <v>2</v>
      </c>
      <c r="C217" s="62" t="s">
        <v>2</v>
      </c>
      <c r="E217" s="47" t="s">
        <v>2</v>
      </c>
      <c r="H217" s="58">
        <v>4871894</v>
      </c>
      <c r="I217" s="58">
        <v>104274</v>
      </c>
      <c r="J217" s="58">
        <v>4976168</v>
      </c>
      <c r="K217" s="58">
        <v>1912719.3600000001</v>
      </c>
      <c r="L217" s="58">
        <v>0</v>
      </c>
      <c r="M217" s="58">
        <v>1912719.3600000001</v>
      </c>
      <c r="N217" s="59">
        <v>-3063448.64</v>
      </c>
      <c r="O217" s="60">
        <v>0.38437596158329057</v>
      </c>
      <c r="P217" s="58">
        <v>3826215.1566659999</v>
      </c>
      <c r="Q217" s="58">
        <v>1469168</v>
      </c>
      <c r="R217" s="58">
        <v>5295383.1566660004</v>
      </c>
      <c r="S217" s="58">
        <v>319215.15666600002</v>
      </c>
      <c r="T217" s="61">
        <v>1.0641487901264588</v>
      </c>
    </row>
    <row r="218" spans="1:20" ht="14.45" hidden="1" customHeight="1" outlineLevel="4" collapsed="1" x14ac:dyDescent="0.25">
      <c r="A218" s="47" t="s">
        <v>2</v>
      </c>
      <c r="B218" s="47" t="s">
        <v>2</v>
      </c>
      <c r="C218" s="62" t="s">
        <v>2</v>
      </c>
      <c r="D218" s="63" t="s">
        <v>2</v>
      </c>
      <c r="E218" s="63" t="s">
        <v>2</v>
      </c>
      <c r="F218" s="47" t="s">
        <v>2</v>
      </c>
      <c r="H218" s="64">
        <v>0</v>
      </c>
      <c r="I218" s="64">
        <v>0</v>
      </c>
      <c r="J218" s="64">
        <v>0</v>
      </c>
      <c r="K218" s="64">
        <v>1568.64</v>
      </c>
      <c r="L218" s="64">
        <v>0</v>
      </c>
      <c r="M218" s="64">
        <v>1568.64</v>
      </c>
      <c r="N218" s="64">
        <v>1568.64</v>
      </c>
      <c r="O218" s="60">
        <v>1</v>
      </c>
      <c r="P218" s="64">
        <v>1568.64</v>
      </c>
      <c r="Q218" s="64">
        <v>0</v>
      </c>
      <c r="R218" s="64">
        <v>1568.64</v>
      </c>
      <c r="S218" s="64">
        <v>1568.64</v>
      </c>
      <c r="T218" s="60">
        <v>1</v>
      </c>
    </row>
    <row r="219" spans="1:20" ht="14.45" hidden="1" customHeight="1" outlineLevel="4" collapsed="1" x14ac:dyDescent="0.25">
      <c r="A219" s="47" t="s">
        <v>2</v>
      </c>
      <c r="B219" s="47" t="s">
        <v>2</v>
      </c>
      <c r="C219" s="62" t="s">
        <v>2</v>
      </c>
      <c r="D219" s="63" t="s">
        <v>2</v>
      </c>
      <c r="E219" s="63" t="s">
        <v>2</v>
      </c>
      <c r="F219" s="47" t="s">
        <v>2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0">
        <v>0</v>
      </c>
      <c r="P219" s="64">
        <v>0</v>
      </c>
      <c r="Q219" s="64">
        <v>1562266</v>
      </c>
      <c r="R219" s="64">
        <v>1562266</v>
      </c>
      <c r="S219" s="64">
        <v>1562266</v>
      </c>
      <c r="T219" s="60">
        <v>1</v>
      </c>
    </row>
    <row r="220" spans="1:20" ht="14.45" hidden="1" customHeight="1" outlineLevel="4" collapsed="1" x14ac:dyDescent="0.25">
      <c r="A220" s="47" t="s">
        <v>2</v>
      </c>
      <c r="B220" s="47" t="s">
        <v>2</v>
      </c>
      <c r="C220" s="62" t="s">
        <v>2</v>
      </c>
      <c r="D220" s="63" t="s">
        <v>2</v>
      </c>
      <c r="E220" s="63" t="s">
        <v>2</v>
      </c>
      <c r="F220" s="47" t="s">
        <v>2</v>
      </c>
      <c r="H220" s="64">
        <v>4871894</v>
      </c>
      <c r="I220" s="64">
        <v>104274</v>
      </c>
      <c r="J220" s="64">
        <v>4976168</v>
      </c>
      <c r="K220" s="64">
        <v>1911150.72</v>
      </c>
      <c r="L220" s="64">
        <v>0</v>
      </c>
      <c r="M220" s="64">
        <v>1911150.72</v>
      </c>
      <c r="N220" s="65">
        <v>-3065017.28</v>
      </c>
      <c r="O220" s="60">
        <v>0.3840607310685652</v>
      </c>
      <c r="P220" s="64">
        <v>3824646.5166659998</v>
      </c>
      <c r="Q220" s="65">
        <v>-93098</v>
      </c>
      <c r="R220" s="64">
        <v>3731548.5166659998</v>
      </c>
      <c r="S220" s="65">
        <v>-1244619.483334</v>
      </c>
      <c r="T220" s="60">
        <v>0.74988395019340182</v>
      </c>
    </row>
    <row r="221" spans="1:20" outlineLevel="2" collapsed="1" x14ac:dyDescent="0.25">
      <c r="A221" s="47" t="s">
        <v>2</v>
      </c>
      <c r="B221" s="47" t="s">
        <v>2</v>
      </c>
      <c r="D221" s="47" t="s">
        <v>44</v>
      </c>
      <c r="H221" s="58">
        <v>358500</v>
      </c>
      <c r="I221" s="58">
        <v>0</v>
      </c>
      <c r="J221" s="58">
        <v>358500</v>
      </c>
      <c r="K221" s="58">
        <v>75219.48</v>
      </c>
      <c r="L221" s="58">
        <v>0</v>
      </c>
      <c r="M221" s="58">
        <v>75219.48</v>
      </c>
      <c r="N221" s="59">
        <v>-283280.52</v>
      </c>
      <c r="O221" s="60">
        <v>0.20981723849372386</v>
      </c>
      <c r="P221" s="58">
        <v>455997.48333299998</v>
      </c>
      <c r="Q221" s="58">
        <v>0</v>
      </c>
      <c r="R221" s="58">
        <v>455997.48333299998</v>
      </c>
      <c r="S221" s="58">
        <v>97497.483332999996</v>
      </c>
      <c r="T221" s="61">
        <v>1.2719595072050209</v>
      </c>
    </row>
    <row r="222" spans="1:20" ht="14.45" hidden="1" customHeight="1" outlineLevel="3" collapsed="1" x14ac:dyDescent="0.25">
      <c r="A222" s="47" t="s">
        <v>2</v>
      </c>
      <c r="B222" s="47" t="s">
        <v>2</v>
      </c>
      <c r="C222" s="62" t="s">
        <v>2</v>
      </c>
      <c r="E222" s="47" t="s">
        <v>2</v>
      </c>
      <c r="H222" s="58">
        <v>358500</v>
      </c>
      <c r="I222" s="58">
        <v>0</v>
      </c>
      <c r="J222" s="58">
        <v>358500</v>
      </c>
      <c r="K222" s="58">
        <v>75219.48</v>
      </c>
      <c r="L222" s="58">
        <v>0</v>
      </c>
      <c r="M222" s="58">
        <v>75219.48</v>
      </c>
      <c r="N222" s="59">
        <v>-283280.52</v>
      </c>
      <c r="O222" s="60">
        <v>0.20981723849372386</v>
      </c>
      <c r="P222" s="58">
        <v>455997.48333299998</v>
      </c>
      <c r="Q222" s="58">
        <v>0</v>
      </c>
      <c r="R222" s="58">
        <v>455997.48333299998</v>
      </c>
      <c r="S222" s="58">
        <v>97497.483332999996</v>
      </c>
      <c r="T222" s="61">
        <v>1.2719595072050209</v>
      </c>
    </row>
    <row r="223" spans="1:20" ht="14.45" hidden="1" customHeight="1" outlineLevel="4" collapsed="1" x14ac:dyDescent="0.25">
      <c r="A223" s="47" t="s">
        <v>2</v>
      </c>
      <c r="B223" s="47" t="s">
        <v>2</v>
      </c>
      <c r="C223" s="62" t="s">
        <v>2</v>
      </c>
      <c r="D223" s="63" t="s">
        <v>2</v>
      </c>
      <c r="E223" s="63" t="s">
        <v>2</v>
      </c>
      <c r="F223" s="47" t="s">
        <v>2</v>
      </c>
      <c r="H223" s="64">
        <v>108500</v>
      </c>
      <c r="I223" s="64">
        <v>0</v>
      </c>
      <c r="J223" s="64">
        <v>108500</v>
      </c>
      <c r="K223" s="64">
        <v>23205.75</v>
      </c>
      <c r="L223" s="64">
        <v>0</v>
      </c>
      <c r="M223" s="64">
        <v>23205.75</v>
      </c>
      <c r="N223" s="65">
        <v>-85294.25</v>
      </c>
      <c r="O223" s="60">
        <v>0.21387788018433179</v>
      </c>
      <c r="P223" s="64">
        <v>100830.196666</v>
      </c>
      <c r="Q223" s="64">
        <v>0</v>
      </c>
      <c r="R223" s="64">
        <v>100830.196666</v>
      </c>
      <c r="S223" s="65">
        <v>-7669.8033340000002</v>
      </c>
      <c r="T223" s="60">
        <v>0.9293105683502304</v>
      </c>
    </row>
    <row r="224" spans="1:20" ht="14.45" hidden="1" customHeight="1" outlineLevel="4" collapsed="1" x14ac:dyDescent="0.25">
      <c r="A224" s="47" t="s">
        <v>2</v>
      </c>
      <c r="B224" s="47" t="s">
        <v>2</v>
      </c>
      <c r="C224" s="62" t="s">
        <v>2</v>
      </c>
      <c r="D224" s="63" t="s">
        <v>2</v>
      </c>
      <c r="E224" s="63" t="s">
        <v>2</v>
      </c>
      <c r="F224" s="47" t="s">
        <v>2</v>
      </c>
      <c r="H224" s="64">
        <v>75000</v>
      </c>
      <c r="I224" s="64">
        <v>0</v>
      </c>
      <c r="J224" s="64">
        <v>75000</v>
      </c>
      <c r="K224" s="64">
        <v>130.6</v>
      </c>
      <c r="L224" s="64">
        <v>0</v>
      </c>
      <c r="M224" s="64">
        <v>130.6</v>
      </c>
      <c r="N224" s="65">
        <v>-74869.399999999994</v>
      </c>
      <c r="O224" s="60">
        <v>1.7413333333333332E-3</v>
      </c>
      <c r="P224" s="64">
        <v>66923.886666999999</v>
      </c>
      <c r="Q224" s="64">
        <v>0</v>
      </c>
      <c r="R224" s="64">
        <v>66923.886666999999</v>
      </c>
      <c r="S224" s="65">
        <v>-8076.1133330000002</v>
      </c>
      <c r="T224" s="60">
        <v>0.89231848889333332</v>
      </c>
    </row>
    <row r="225" spans="1:20" ht="14.45" hidden="1" customHeight="1" outlineLevel="4" collapsed="1" x14ac:dyDescent="0.25">
      <c r="A225" s="47" t="s">
        <v>2</v>
      </c>
      <c r="B225" s="47" t="s">
        <v>2</v>
      </c>
      <c r="C225" s="62" t="s">
        <v>2</v>
      </c>
      <c r="D225" s="63" t="s">
        <v>2</v>
      </c>
      <c r="E225" s="63" t="s">
        <v>2</v>
      </c>
      <c r="F225" s="47" t="s">
        <v>2</v>
      </c>
      <c r="H225" s="64">
        <v>175000</v>
      </c>
      <c r="I225" s="64">
        <v>0</v>
      </c>
      <c r="J225" s="64">
        <v>175000</v>
      </c>
      <c r="K225" s="64">
        <v>51883.13</v>
      </c>
      <c r="L225" s="64">
        <v>0</v>
      </c>
      <c r="M225" s="64">
        <v>51883.13</v>
      </c>
      <c r="N225" s="65">
        <v>-123116.87</v>
      </c>
      <c r="O225" s="60">
        <v>0.29647502857142854</v>
      </c>
      <c r="P225" s="64">
        <v>288243.40000000002</v>
      </c>
      <c r="Q225" s="64">
        <v>0</v>
      </c>
      <c r="R225" s="64">
        <v>288243.40000000002</v>
      </c>
      <c r="S225" s="64">
        <v>113243.4</v>
      </c>
      <c r="T225" s="60">
        <v>1.6471051428571428</v>
      </c>
    </row>
    <row r="226" spans="1:20" outlineLevel="1" x14ac:dyDescent="0.25">
      <c r="A226" s="52" t="s">
        <v>2</v>
      </c>
      <c r="B226" s="52" t="s">
        <v>2</v>
      </c>
      <c r="C226" s="66" t="s">
        <v>45</v>
      </c>
      <c r="H226" s="54">
        <v>5227953</v>
      </c>
      <c r="I226" s="54">
        <v>0</v>
      </c>
      <c r="J226" s="54">
        <v>5227953</v>
      </c>
      <c r="K226" s="54">
        <v>420719.93</v>
      </c>
      <c r="L226" s="54">
        <v>0</v>
      </c>
      <c r="M226" s="54">
        <v>420719.93</v>
      </c>
      <c r="N226" s="55">
        <v>-4807233.07</v>
      </c>
      <c r="O226" s="56">
        <v>8.0475078869301234E-2</v>
      </c>
      <c r="P226" s="54">
        <v>839239.33999899996</v>
      </c>
      <c r="Q226" s="54">
        <v>4000000</v>
      </c>
      <c r="R226" s="54">
        <v>4839239.3399989996</v>
      </c>
      <c r="S226" s="55">
        <v>-388713.66000099998</v>
      </c>
      <c r="T226" s="57">
        <v>0.9256470630089827</v>
      </c>
    </row>
    <row r="227" spans="1:20" outlineLevel="2" collapsed="1" x14ac:dyDescent="0.25">
      <c r="A227" s="47" t="s">
        <v>2</v>
      </c>
      <c r="B227" s="47" t="s">
        <v>2</v>
      </c>
      <c r="D227" s="47" t="s">
        <v>46</v>
      </c>
      <c r="H227" s="58">
        <v>4457953</v>
      </c>
      <c r="I227" s="58">
        <v>0</v>
      </c>
      <c r="J227" s="58">
        <v>4457953</v>
      </c>
      <c r="K227" s="58">
        <v>0</v>
      </c>
      <c r="L227" s="58">
        <v>0</v>
      </c>
      <c r="M227" s="58">
        <v>0</v>
      </c>
      <c r="N227" s="59">
        <v>-4457953</v>
      </c>
      <c r="O227" s="60">
        <v>0</v>
      </c>
      <c r="P227" s="58">
        <v>0</v>
      </c>
      <c r="Q227" s="58">
        <v>4000000</v>
      </c>
      <c r="R227" s="58">
        <v>4000000</v>
      </c>
      <c r="S227" s="59">
        <v>-457953</v>
      </c>
      <c r="T227" s="61">
        <v>0.89727280659980035</v>
      </c>
    </row>
    <row r="228" spans="1:20" ht="14.45" hidden="1" customHeight="1" outlineLevel="3" collapsed="1" x14ac:dyDescent="0.25">
      <c r="A228" s="47" t="s">
        <v>2</v>
      </c>
      <c r="B228" s="47" t="s">
        <v>2</v>
      </c>
      <c r="C228" s="62" t="s">
        <v>2</v>
      </c>
      <c r="E228" s="47" t="s">
        <v>2</v>
      </c>
      <c r="H228" s="58">
        <v>4457953</v>
      </c>
      <c r="I228" s="58">
        <v>0</v>
      </c>
      <c r="J228" s="58">
        <v>4457953</v>
      </c>
      <c r="K228" s="58">
        <v>0</v>
      </c>
      <c r="L228" s="58">
        <v>0</v>
      </c>
      <c r="M228" s="58">
        <v>0</v>
      </c>
      <c r="N228" s="59">
        <v>-4457953</v>
      </c>
      <c r="O228" s="60">
        <v>0</v>
      </c>
      <c r="P228" s="58">
        <v>0</v>
      </c>
      <c r="Q228" s="58">
        <v>4000000</v>
      </c>
      <c r="R228" s="58">
        <v>4000000</v>
      </c>
      <c r="S228" s="59">
        <v>-457953</v>
      </c>
      <c r="T228" s="61">
        <v>0.89727280659980035</v>
      </c>
    </row>
    <row r="229" spans="1:20" ht="14.45" hidden="1" customHeight="1" outlineLevel="4" collapsed="1" x14ac:dyDescent="0.25">
      <c r="A229" s="47" t="s">
        <v>2</v>
      </c>
      <c r="B229" s="47" t="s">
        <v>2</v>
      </c>
      <c r="C229" s="62" t="s">
        <v>2</v>
      </c>
      <c r="D229" s="63" t="s">
        <v>2</v>
      </c>
      <c r="E229" s="63" t="s">
        <v>2</v>
      </c>
      <c r="F229" s="47" t="s">
        <v>2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0">
        <v>0</v>
      </c>
      <c r="P229" s="64">
        <v>0</v>
      </c>
      <c r="Q229" s="64">
        <v>4000000</v>
      </c>
      <c r="R229" s="64">
        <v>4000000</v>
      </c>
      <c r="S229" s="64">
        <v>4000000</v>
      </c>
      <c r="T229" s="60">
        <v>1</v>
      </c>
    </row>
    <row r="230" spans="1:20" ht="14.45" hidden="1" customHeight="1" outlineLevel="4" collapsed="1" x14ac:dyDescent="0.25">
      <c r="A230" s="47" t="s">
        <v>2</v>
      </c>
      <c r="B230" s="47" t="s">
        <v>2</v>
      </c>
      <c r="C230" s="62" t="s">
        <v>2</v>
      </c>
      <c r="D230" s="63" t="s">
        <v>2</v>
      </c>
      <c r="E230" s="63" t="s">
        <v>2</v>
      </c>
      <c r="F230" s="47" t="s">
        <v>2</v>
      </c>
      <c r="H230" s="64">
        <v>4457953</v>
      </c>
      <c r="I230" s="64">
        <v>0</v>
      </c>
      <c r="J230" s="64">
        <v>4457953</v>
      </c>
      <c r="K230" s="64">
        <v>0</v>
      </c>
      <c r="L230" s="64">
        <v>0</v>
      </c>
      <c r="M230" s="64">
        <v>0</v>
      </c>
      <c r="N230" s="65">
        <v>-4457953</v>
      </c>
      <c r="O230" s="60">
        <v>0</v>
      </c>
      <c r="P230" s="64">
        <v>0</v>
      </c>
      <c r="Q230" s="64">
        <v>0</v>
      </c>
      <c r="R230" s="64">
        <v>0</v>
      </c>
      <c r="S230" s="65">
        <v>-4457953</v>
      </c>
      <c r="T230" s="60">
        <v>0</v>
      </c>
    </row>
    <row r="231" spans="1:20" outlineLevel="2" collapsed="1" x14ac:dyDescent="0.25">
      <c r="A231" s="47" t="s">
        <v>2</v>
      </c>
      <c r="B231" s="47" t="s">
        <v>2</v>
      </c>
      <c r="D231" s="47" t="s">
        <v>47</v>
      </c>
      <c r="H231" s="58">
        <v>139000</v>
      </c>
      <c r="I231" s="58">
        <v>0</v>
      </c>
      <c r="J231" s="58">
        <v>139000</v>
      </c>
      <c r="K231" s="58">
        <v>75638.539999999994</v>
      </c>
      <c r="L231" s="58">
        <v>0</v>
      </c>
      <c r="M231" s="58">
        <v>75638.539999999994</v>
      </c>
      <c r="N231" s="59">
        <v>-63361.46</v>
      </c>
      <c r="O231" s="60">
        <v>0.54416215827338132</v>
      </c>
      <c r="P231" s="58">
        <v>150891.55333299999</v>
      </c>
      <c r="Q231" s="58">
        <v>0</v>
      </c>
      <c r="R231" s="58">
        <v>150891.55333299999</v>
      </c>
      <c r="S231" s="58">
        <v>11891.553333</v>
      </c>
      <c r="T231" s="61">
        <v>1.0855507434028777</v>
      </c>
    </row>
    <row r="232" spans="1:20" ht="14.45" hidden="1" customHeight="1" outlineLevel="3" collapsed="1" x14ac:dyDescent="0.25">
      <c r="A232" s="47" t="s">
        <v>2</v>
      </c>
      <c r="B232" s="47" t="s">
        <v>2</v>
      </c>
      <c r="C232" s="62" t="s">
        <v>2</v>
      </c>
      <c r="E232" s="47" t="s">
        <v>2</v>
      </c>
      <c r="H232" s="58">
        <v>139000</v>
      </c>
      <c r="I232" s="58">
        <v>0</v>
      </c>
      <c r="J232" s="58">
        <v>139000</v>
      </c>
      <c r="K232" s="58">
        <v>75638.539999999994</v>
      </c>
      <c r="L232" s="58">
        <v>0</v>
      </c>
      <c r="M232" s="58">
        <v>75638.539999999994</v>
      </c>
      <c r="N232" s="59">
        <v>-63361.46</v>
      </c>
      <c r="O232" s="60">
        <v>0.54416215827338132</v>
      </c>
      <c r="P232" s="58">
        <v>150891.55333299999</v>
      </c>
      <c r="Q232" s="58">
        <v>0</v>
      </c>
      <c r="R232" s="58">
        <v>150891.55333299999</v>
      </c>
      <c r="S232" s="58">
        <v>11891.553333</v>
      </c>
      <c r="T232" s="61">
        <v>1.0855507434028777</v>
      </c>
    </row>
    <row r="233" spans="1:20" ht="14.45" hidden="1" customHeight="1" outlineLevel="4" collapsed="1" x14ac:dyDescent="0.25">
      <c r="A233" s="47" t="s">
        <v>2</v>
      </c>
      <c r="B233" s="47" t="s">
        <v>2</v>
      </c>
      <c r="C233" s="62" t="s">
        <v>2</v>
      </c>
      <c r="D233" s="63" t="s">
        <v>2</v>
      </c>
      <c r="E233" s="63" t="s">
        <v>2</v>
      </c>
      <c r="F233" s="47" t="s">
        <v>2</v>
      </c>
      <c r="H233" s="64">
        <v>0</v>
      </c>
      <c r="I233" s="64">
        <v>0</v>
      </c>
      <c r="J233" s="64">
        <v>0</v>
      </c>
      <c r="K233" s="64">
        <v>75638.539999999994</v>
      </c>
      <c r="L233" s="64">
        <v>0</v>
      </c>
      <c r="M233" s="64">
        <v>75638.539999999994</v>
      </c>
      <c r="N233" s="64">
        <v>75638.539999999994</v>
      </c>
      <c r="O233" s="60">
        <v>1</v>
      </c>
      <c r="P233" s="64">
        <v>150891.55333299999</v>
      </c>
      <c r="Q233" s="64">
        <v>0</v>
      </c>
      <c r="R233" s="64">
        <v>150891.55333299999</v>
      </c>
      <c r="S233" s="64">
        <v>150891.55333299999</v>
      </c>
      <c r="T233" s="60">
        <v>1</v>
      </c>
    </row>
    <row r="234" spans="1:20" ht="14.45" hidden="1" customHeight="1" outlineLevel="4" collapsed="1" x14ac:dyDescent="0.25">
      <c r="A234" s="47" t="s">
        <v>2</v>
      </c>
      <c r="B234" s="47" t="s">
        <v>2</v>
      </c>
      <c r="C234" s="62" t="s">
        <v>2</v>
      </c>
      <c r="D234" s="63" t="s">
        <v>2</v>
      </c>
      <c r="E234" s="63" t="s">
        <v>2</v>
      </c>
      <c r="F234" s="47" t="s">
        <v>2</v>
      </c>
      <c r="H234" s="64">
        <v>139000</v>
      </c>
      <c r="I234" s="64">
        <v>0</v>
      </c>
      <c r="J234" s="64">
        <v>139000</v>
      </c>
      <c r="K234" s="64">
        <v>0</v>
      </c>
      <c r="L234" s="64">
        <v>0</v>
      </c>
      <c r="M234" s="64">
        <v>0</v>
      </c>
      <c r="N234" s="65">
        <v>-139000</v>
      </c>
      <c r="O234" s="60">
        <v>0</v>
      </c>
      <c r="P234" s="64">
        <v>0</v>
      </c>
      <c r="Q234" s="64">
        <v>0</v>
      </c>
      <c r="R234" s="64">
        <v>0</v>
      </c>
      <c r="S234" s="65">
        <v>-139000</v>
      </c>
      <c r="T234" s="60">
        <v>0</v>
      </c>
    </row>
    <row r="235" spans="1:20" outlineLevel="2" collapsed="1" x14ac:dyDescent="0.25">
      <c r="A235" s="47" t="s">
        <v>2</v>
      </c>
      <c r="B235" s="47" t="s">
        <v>2</v>
      </c>
      <c r="D235" s="47" t="s">
        <v>48</v>
      </c>
      <c r="H235" s="58">
        <v>299000</v>
      </c>
      <c r="I235" s="58">
        <v>0</v>
      </c>
      <c r="J235" s="58">
        <v>299000</v>
      </c>
      <c r="K235" s="58">
        <v>163685.56</v>
      </c>
      <c r="L235" s="58">
        <v>0</v>
      </c>
      <c r="M235" s="58">
        <v>163685.56</v>
      </c>
      <c r="N235" s="59">
        <v>-135314.44</v>
      </c>
      <c r="O235" s="60">
        <v>0.54744334448160537</v>
      </c>
      <c r="P235" s="58">
        <v>326510.86333299999</v>
      </c>
      <c r="Q235" s="58">
        <v>0</v>
      </c>
      <c r="R235" s="58">
        <v>326510.86333299999</v>
      </c>
      <c r="S235" s="58">
        <v>27510.863333000001</v>
      </c>
      <c r="T235" s="61">
        <v>1.0920095763645485</v>
      </c>
    </row>
    <row r="236" spans="1:20" ht="14.45" hidden="1" customHeight="1" outlineLevel="3" collapsed="1" x14ac:dyDescent="0.25">
      <c r="A236" s="47" t="s">
        <v>2</v>
      </c>
      <c r="B236" s="47" t="s">
        <v>2</v>
      </c>
      <c r="C236" s="62" t="s">
        <v>2</v>
      </c>
      <c r="E236" s="47" t="s">
        <v>2</v>
      </c>
      <c r="H236" s="58">
        <v>299000</v>
      </c>
      <c r="I236" s="58">
        <v>0</v>
      </c>
      <c r="J236" s="58">
        <v>299000</v>
      </c>
      <c r="K236" s="58">
        <v>163685.56</v>
      </c>
      <c r="L236" s="58">
        <v>0</v>
      </c>
      <c r="M236" s="58">
        <v>163685.56</v>
      </c>
      <c r="N236" s="59">
        <v>-135314.44</v>
      </c>
      <c r="O236" s="60">
        <v>0.54744334448160537</v>
      </c>
      <c r="P236" s="58">
        <v>326510.86333299999</v>
      </c>
      <c r="Q236" s="58">
        <v>0</v>
      </c>
      <c r="R236" s="58">
        <v>326510.86333299999</v>
      </c>
      <c r="S236" s="58">
        <v>27510.863333000001</v>
      </c>
      <c r="T236" s="61">
        <v>1.0920095763645485</v>
      </c>
    </row>
    <row r="237" spans="1:20" ht="14.45" hidden="1" customHeight="1" outlineLevel="4" collapsed="1" x14ac:dyDescent="0.25">
      <c r="A237" s="47" t="s">
        <v>2</v>
      </c>
      <c r="B237" s="47" t="s">
        <v>2</v>
      </c>
      <c r="C237" s="62" t="s">
        <v>2</v>
      </c>
      <c r="D237" s="63" t="s">
        <v>2</v>
      </c>
      <c r="E237" s="63" t="s">
        <v>2</v>
      </c>
      <c r="F237" s="47" t="s">
        <v>2</v>
      </c>
      <c r="H237" s="64">
        <v>299000</v>
      </c>
      <c r="I237" s="64">
        <v>0</v>
      </c>
      <c r="J237" s="64">
        <v>299000</v>
      </c>
      <c r="K237" s="64">
        <v>163685.56</v>
      </c>
      <c r="L237" s="64">
        <v>0</v>
      </c>
      <c r="M237" s="64">
        <v>163685.56</v>
      </c>
      <c r="N237" s="65">
        <v>-135314.44</v>
      </c>
      <c r="O237" s="60">
        <v>0.54744334448160537</v>
      </c>
      <c r="P237" s="64">
        <v>326510.86333299999</v>
      </c>
      <c r="Q237" s="64">
        <v>0</v>
      </c>
      <c r="R237" s="64">
        <v>326510.86333299999</v>
      </c>
      <c r="S237" s="64">
        <v>27510.863333000001</v>
      </c>
      <c r="T237" s="60">
        <v>1.0920095763645485</v>
      </c>
    </row>
    <row r="238" spans="1:20" outlineLevel="2" collapsed="1" x14ac:dyDescent="0.25">
      <c r="A238" s="47" t="s">
        <v>2</v>
      </c>
      <c r="B238" s="47" t="s">
        <v>2</v>
      </c>
      <c r="D238" s="47" t="s">
        <v>49</v>
      </c>
      <c r="H238" s="58">
        <v>332000</v>
      </c>
      <c r="I238" s="58">
        <v>0</v>
      </c>
      <c r="J238" s="58">
        <v>332000</v>
      </c>
      <c r="K238" s="58">
        <v>181395.83</v>
      </c>
      <c r="L238" s="58">
        <v>0</v>
      </c>
      <c r="M238" s="58">
        <v>181395.83</v>
      </c>
      <c r="N238" s="59">
        <v>-150604.17000000001</v>
      </c>
      <c r="O238" s="60">
        <v>0.54637298192771089</v>
      </c>
      <c r="P238" s="58">
        <v>361836.92333299998</v>
      </c>
      <c r="Q238" s="58">
        <v>0</v>
      </c>
      <c r="R238" s="58">
        <v>361836.92333299998</v>
      </c>
      <c r="S238" s="58">
        <v>29836.923332999999</v>
      </c>
      <c r="T238" s="61">
        <v>1.089870251003012</v>
      </c>
    </row>
    <row r="239" spans="1:20" ht="14.45" hidden="1" customHeight="1" outlineLevel="3" collapsed="1" x14ac:dyDescent="0.25">
      <c r="A239" s="47" t="s">
        <v>2</v>
      </c>
      <c r="B239" s="47" t="s">
        <v>2</v>
      </c>
      <c r="C239" s="62" t="s">
        <v>2</v>
      </c>
      <c r="E239" s="47" t="s">
        <v>2</v>
      </c>
      <c r="H239" s="58">
        <v>332000</v>
      </c>
      <c r="I239" s="58">
        <v>0</v>
      </c>
      <c r="J239" s="58">
        <v>332000</v>
      </c>
      <c r="K239" s="58">
        <v>181395.83</v>
      </c>
      <c r="L239" s="58">
        <v>0</v>
      </c>
      <c r="M239" s="58">
        <v>181395.83</v>
      </c>
      <c r="N239" s="59">
        <v>-150604.17000000001</v>
      </c>
      <c r="O239" s="60">
        <v>0.54637298192771089</v>
      </c>
      <c r="P239" s="58">
        <v>361836.92333299998</v>
      </c>
      <c r="Q239" s="58">
        <v>0</v>
      </c>
      <c r="R239" s="58">
        <v>361836.92333299998</v>
      </c>
      <c r="S239" s="58">
        <v>29836.923332999999</v>
      </c>
      <c r="T239" s="61">
        <v>1.089870251003012</v>
      </c>
    </row>
    <row r="240" spans="1:20" ht="14.45" hidden="1" customHeight="1" outlineLevel="4" collapsed="1" x14ac:dyDescent="0.25">
      <c r="A240" s="47" t="s">
        <v>2</v>
      </c>
      <c r="B240" s="47" t="s">
        <v>2</v>
      </c>
      <c r="C240" s="62" t="s">
        <v>2</v>
      </c>
      <c r="D240" s="63" t="s">
        <v>2</v>
      </c>
      <c r="E240" s="63" t="s">
        <v>2</v>
      </c>
      <c r="F240" s="47" t="s">
        <v>2</v>
      </c>
      <c r="H240" s="64">
        <v>332000</v>
      </c>
      <c r="I240" s="64">
        <v>0</v>
      </c>
      <c r="J240" s="64">
        <v>332000</v>
      </c>
      <c r="K240" s="64">
        <v>181395.83</v>
      </c>
      <c r="L240" s="64">
        <v>0</v>
      </c>
      <c r="M240" s="64">
        <v>181395.83</v>
      </c>
      <c r="N240" s="65">
        <v>-150604.17000000001</v>
      </c>
      <c r="O240" s="60">
        <v>0.54637298192771089</v>
      </c>
      <c r="P240" s="64">
        <v>361836.92333299998</v>
      </c>
      <c r="Q240" s="64">
        <v>0</v>
      </c>
      <c r="R240" s="64">
        <v>361836.92333299998</v>
      </c>
      <c r="S240" s="64">
        <v>29836.923332999999</v>
      </c>
      <c r="T240" s="60">
        <v>1.089870251003012</v>
      </c>
    </row>
    <row r="241" spans="1:20" outlineLevel="1" x14ac:dyDescent="0.25">
      <c r="A241" s="52" t="s">
        <v>2</v>
      </c>
      <c r="B241" s="52" t="s">
        <v>2</v>
      </c>
      <c r="C241" s="66" t="s">
        <v>50</v>
      </c>
      <c r="H241" s="54">
        <v>5378968</v>
      </c>
      <c r="I241" s="54">
        <v>0</v>
      </c>
      <c r="J241" s="54">
        <v>5378968</v>
      </c>
      <c r="K241" s="54">
        <v>2062335.54</v>
      </c>
      <c r="L241" s="54">
        <v>0</v>
      </c>
      <c r="M241" s="54">
        <v>2062335.54</v>
      </c>
      <c r="N241" s="55">
        <v>-3316632.46</v>
      </c>
      <c r="O241" s="56">
        <v>0.3834072892792818</v>
      </c>
      <c r="P241" s="54">
        <v>4161393.7666640002</v>
      </c>
      <c r="Q241" s="54">
        <v>1328183</v>
      </c>
      <c r="R241" s="54">
        <v>5489576.7666640002</v>
      </c>
      <c r="S241" s="54">
        <v>110608.766664</v>
      </c>
      <c r="T241" s="57">
        <v>1.0205631947734213</v>
      </c>
    </row>
    <row r="242" spans="1:20" outlineLevel="2" collapsed="1" x14ac:dyDescent="0.25">
      <c r="A242" s="47" t="s">
        <v>2</v>
      </c>
      <c r="B242" s="47" t="s">
        <v>2</v>
      </c>
      <c r="D242" s="47" t="s">
        <v>51</v>
      </c>
      <c r="H242" s="58">
        <v>3708468</v>
      </c>
      <c r="I242" s="58">
        <v>0</v>
      </c>
      <c r="J242" s="58">
        <v>3708468</v>
      </c>
      <c r="K242" s="58">
        <v>1214082.54</v>
      </c>
      <c r="L242" s="58">
        <v>0</v>
      </c>
      <c r="M242" s="58">
        <v>1214082.54</v>
      </c>
      <c r="N242" s="59">
        <v>-2494385.46</v>
      </c>
      <c r="O242" s="60">
        <v>0.32738115577645538</v>
      </c>
      <c r="P242" s="58">
        <v>2502022.4299969999</v>
      </c>
      <c r="Q242" s="58">
        <v>1177501</v>
      </c>
      <c r="R242" s="58">
        <v>3679523.4299969999</v>
      </c>
      <c r="S242" s="59">
        <v>-28944.570003000001</v>
      </c>
      <c r="T242" s="61">
        <v>0.99219500613110323</v>
      </c>
    </row>
    <row r="243" spans="1:20" ht="14.45" hidden="1" customHeight="1" outlineLevel="3" collapsed="1" x14ac:dyDescent="0.25">
      <c r="A243" s="47" t="s">
        <v>2</v>
      </c>
      <c r="B243" s="47" t="s">
        <v>2</v>
      </c>
      <c r="C243" s="62" t="s">
        <v>2</v>
      </c>
      <c r="E243" s="47" t="s">
        <v>2</v>
      </c>
      <c r="H243" s="58">
        <v>3708468</v>
      </c>
      <c r="I243" s="58">
        <v>0</v>
      </c>
      <c r="J243" s="58">
        <v>3708468</v>
      </c>
      <c r="K243" s="58">
        <v>1214082.54</v>
      </c>
      <c r="L243" s="58">
        <v>0</v>
      </c>
      <c r="M243" s="58">
        <v>1214082.54</v>
      </c>
      <c r="N243" s="59">
        <v>-2494385.46</v>
      </c>
      <c r="O243" s="60">
        <v>0.32738115577645538</v>
      </c>
      <c r="P243" s="58">
        <v>2502022.4299969999</v>
      </c>
      <c r="Q243" s="58">
        <v>1177501</v>
      </c>
      <c r="R243" s="58">
        <v>3679523.4299969999</v>
      </c>
      <c r="S243" s="59">
        <v>-28944.570003000001</v>
      </c>
      <c r="T243" s="61">
        <v>0.99219500613110323</v>
      </c>
    </row>
    <row r="244" spans="1:20" ht="14.45" hidden="1" customHeight="1" outlineLevel="4" collapsed="1" x14ac:dyDescent="0.25">
      <c r="A244" s="47" t="s">
        <v>2</v>
      </c>
      <c r="B244" s="47" t="s">
        <v>2</v>
      </c>
      <c r="C244" s="62" t="s">
        <v>2</v>
      </c>
      <c r="D244" s="63" t="s">
        <v>2</v>
      </c>
      <c r="E244" s="63" t="s">
        <v>2</v>
      </c>
      <c r="F244" s="47" t="s">
        <v>2</v>
      </c>
      <c r="H244" s="64">
        <v>0</v>
      </c>
      <c r="I244" s="64">
        <v>0</v>
      </c>
      <c r="J244" s="64">
        <v>0</v>
      </c>
      <c r="K244" s="64">
        <v>582</v>
      </c>
      <c r="L244" s="64">
        <v>0</v>
      </c>
      <c r="M244" s="64">
        <v>582</v>
      </c>
      <c r="N244" s="64">
        <v>582</v>
      </c>
      <c r="O244" s="60">
        <v>1</v>
      </c>
      <c r="P244" s="64">
        <v>1104</v>
      </c>
      <c r="Q244" s="64">
        <v>1661</v>
      </c>
      <c r="R244" s="64">
        <v>2765</v>
      </c>
      <c r="S244" s="64">
        <v>2765</v>
      </c>
      <c r="T244" s="60">
        <v>1</v>
      </c>
    </row>
    <row r="245" spans="1:20" ht="14.45" hidden="1" customHeight="1" outlineLevel="4" collapsed="1" x14ac:dyDescent="0.25">
      <c r="A245" s="47" t="s">
        <v>2</v>
      </c>
      <c r="B245" s="47" t="s">
        <v>2</v>
      </c>
      <c r="C245" s="62" t="s">
        <v>2</v>
      </c>
      <c r="D245" s="63" t="s">
        <v>2</v>
      </c>
      <c r="E245" s="63" t="s">
        <v>2</v>
      </c>
      <c r="F245" s="47" t="s">
        <v>2</v>
      </c>
      <c r="H245" s="64">
        <v>2748761</v>
      </c>
      <c r="I245" s="64">
        <v>0</v>
      </c>
      <c r="J245" s="64">
        <v>2748761</v>
      </c>
      <c r="K245" s="64">
        <v>207055.25</v>
      </c>
      <c r="L245" s="64">
        <v>0</v>
      </c>
      <c r="M245" s="64">
        <v>207055.25</v>
      </c>
      <c r="N245" s="65">
        <v>-2541705.75</v>
      </c>
      <c r="O245" s="60">
        <v>7.5326756309479076E-2</v>
      </c>
      <c r="P245" s="64">
        <v>408911.43666599999</v>
      </c>
      <c r="Q245" s="64">
        <v>704166</v>
      </c>
      <c r="R245" s="64">
        <v>1113077.4366659999</v>
      </c>
      <c r="S245" s="65">
        <v>-1635683.5633340001</v>
      </c>
      <c r="T245" s="60">
        <v>0.40493787443360846</v>
      </c>
    </row>
    <row r="246" spans="1:20" ht="14.45" hidden="1" customHeight="1" outlineLevel="4" collapsed="1" x14ac:dyDescent="0.25">
      <c r="A246" s="47" t="s">
        <v>2</v>
      </c>
      <c r="B246" s="47" t="s">
        <v>2</v>
      </c>
      <c r="C246" s="62" t="s">
        <v>2</v>
      </c>
      <c r="D246" s="63" t="s">
        <v>2</v>
      </c>
      <c r="E246" s="63" t="s">
        <v>2</v>
      </c>
      <c r="F246" s="47" t="s">
        <v>2</v>
      </c>
      <c r="H246" s="64">
        <v>771000</v>
      </c>
      <c r="I246" s="64">
        <v>0</v>
      </c>
      <c r="J246" s="64">
        <v>771000</v>
      </c>
      <c r="K246" s="64">
        <v>0</v>
      </c>
      <c r="L246" s="64">
        <v>0</v>
      </c>
      <c r="M246" s="64">
        <v>0</v>
      </c>
      <c r="N246" s="65">
        <v>-771000</v>
      </c>
      <c r="O246" s="60">
        <v>0</v>
      </c>
      <c r="P246" s="64">
        <v>0</v>
      </c>
      <c r="Q246" s="64">
        <v>471674</v>
      </c>
      <c r="R246" s="64">
        <v>471674</v>
      </c>
      <c r="S246" s="65">
        <v>-299326</v>
      </c>
      <c r="T246" s="60">
        <v>0.611769130998703</v>
      </c>
    </row>
    <row r="247" spans="1:20" ht="14.45" hidden="1" customHeight="1" outlineLevel="4" collapsed="1" x14ac:dyDescent="0.25">
      <c r="A247" s="47" t="s">
        <v>2</v>
      </c>
      <c r="B247" s="47" t="s">
        <v>2</v>
      </c>
      <c r="C247" s="62" t="s">
        <v>2</v>
      </c>
      <c r="D247" s="63" t="s">
        <v>2</v>
      </c>
      <c r="E247" s="63" t="s">
        <v>2</v>
      </c>
      <c r="F247" s="47" t="s">
        <v>2</v>
      </c>
      <c r="H247" s="64">
        <v>0</v>
      </c>
      <c r="I247" s="64">
        <v>0</v>
      </c>
      <c r="J247" s="64">
        <v>0</v>
      </c>
      <c r="K247" s="64">
        <v>42006.75</v>
      </c>
      <c r="L247" s="64">
        <v>0</v>
      </c>
      <c r="M247" s="64">
        <v>42006.75</v>
      </c>
      <c r="N247" s="64">
        <v>42006.75</v>
      </c>
      <c r="O247" s="60">
        <v>1</v>
      </c>
      <c r="P247" s="64">
        <v>58594.596665999998</v>
      </c>
      <c r="Q247" s="64">
        <v>0</v>
      </c>
      <c r="R247" s="64">
        <v>58594.596665999998</v>
      </c>
      <c r="S247" s="64">
        <v>58594.596665999998</v>
      </c>
      <c r="T247" s="60">
        <v>1</v>
      </c>
    </row>
    <row r="248" spans="1:20" ht="14.45" hidden="1" customHeight="1" outlineLevel="4" collapsed="1" x14ac:dyDescent="0.25">
      <c r="A248" s="47" t="s">
        <v>2</v>
      </c>
      <c r="B248" s="47" t="s">
        <v>2</v>
      </c>
      <c r="C248" s="62" t="s">
        <v>2</v>
      </c>
      <c r="D248" s="63" t="s">
        <v>2</v>
      </c>
      <c r="E248" s="63" t="s">
        <v>2</v>
      </c>
      <c r="F248" s="47" t="s">
        <v>2</v>
      </c>
      <c r="H248" s="64">
        <v>75000</v>
      </c>
      <c r="I248" s="64">
        <v>0</v>
      </c>
      <c r="J248" s="64">
        <v>75000</v>
      </c>
      <c r="K248" s="64">
        <v>85680</v>
      </c>
      <c r="L248" s="64">
        <v>0</v>
      </c>
      <c r="M248" s="64">
        <v>85680</v>
      </c>
      <c r="N248" s="64">
        <v>10680</v>
      </c>
      <c r="O248" s="60">
        <v>1.1424000000000001</v>
      </c>
      <c r="P248" s="64">
        <v>85680</v>
      </c>
      <c r="Q248" s="64">
        <v>0</v>
      </c>
      <c r="R248" s="64">
        <v>85680</v>
      </c>
      <c r="S248" s="64">
        <v>10680</v>
      </c>
      <c r="T248" s="60">
        <v>1.1424000000000001</v>
      </c>
    </row>
    <row r="249" spans="1:20" ht="14.45" hidden="1" customHeight="1" outlineLevel="4" collapsed="1" x14ac:dyDescent="0.25">
      <c r="A249" s="47" t="s">
        <v>2</v>
      </c>
      <c r="B249" s="47" t="s">
        <v>2</v>
      </c>
      <c r="C249" s="62" t="s">
        <v>2</v>
      </c>
      <c r="D249" s="63" t="s">
        <v>2</v>
      </c>
      <c r="E249" s="63" t="s">
        <v>2</v>
      </c>
      <c r="F249" s="47" t="s">
        <v>2</v>
      </c>
      <c r="H249" s="64">
        <v>0</v>
      </c>
      <c r="I249" s="64">
        <v>0</v>
      </c>
      <c r="J249" s="64">
        <v>0</v>
      </c>
      <c r="K249" s="64">
        <v>20070</v>
      </c>
      <c r="L249" s="64">
        <v>0</v>
      </c>
      <c r="M249" s="64">
        <v>20070</v>
      </c>
      <c r="N249" s="64">
        <v>20070</v>
      </c>
      <c r="O249" s="60">
        <v>1</v>
      </c>
      <c r="P249" s="64">
        <v>20070</v>
      </c>
      <c r="Q249" s="64">
        <v>0</v>
      </c>
      <c r="R249" s="64">
        <v>20070</v>
      </c>
      <c r="S249" s="64">
        <v>20070</v>
      </c>
      <c r="T249" s="60">
        <v>1</v>
      </c>
    </row>
    <row r="250" spans="1:20" ht="14.45" hidden="1" customHeight="1" outlineLevel="4" collapsed="1" x14ac:dyDescent="0.25">
      <c r="A250" s="47" t="s">
        <v>2</v>
      </c>
      <c r="B250" s="47" t="s">
        <v>2</v>
      </c>
      <c r="C250" s="62" t="s">
        <v>2</v>
      </c>
      <c r="D250" s="63" t="s">
        <v>2</v>
      </c>
      <c r="E250" s="63" t="s">
        <v>2</v>
      </c>
      <c r="F250" s="47" t="s">
        <v>2</v>
      </c>
      <c r="H250" s="64">
        <v>0</v>
      </c>
      <c r="I250" s="64">
        <v>0</v>
      </c>
      <c r="J250" s="64">
        <v>0</v>
      </c>
      <c r="K250" s="64">
        <v>500</v>
      </c>
      <c r="L250" s="64">
        <v>0</v>
      </c>
      <c r="M250" s="64">
        <v>500</v>
      </c>
      <c r="N250" s="64">
        <v>500</v>
      </c>
      <c r="O250" s="60">
        <v>1</v>
      </c>
      <c r="P250" s="64">
        <v>23224.666667000001</v>
      </c>
      <c r="Q250" s="64">
        <v>0</v>
      </c>
      <c r="R250" s="64">
        <v>23224.666667000001</v>
      </c>
      <c r="S250" s="64">
        <v>23224.666667000001</v>
      </c>
      <c r="T250" s="60">
        <v>1</v>
      </c>
    </row>
    <row r="251" spans="1:20" ht="14.45" hidden="1" customHeight="1" outlineLevel="4" collapsed="1" x14ac:dyDescent="0.25">
      <c r="A251" s="47" t="s">
        <v>2</v>
      </c>
      <c r="B251" s="47" t="s">
        <v>2</v>
      </c>
      <c r="C251" s="62" t="s">
        <v>2</v>
      </c>
      <c r="D251" s="63" t="s">
        <v>2</v>
      </c>
      <c r="E251" s="63" t="s">
        <v>2</v>
      </c>
      <c r="F251" s="47" t="s">
        <v>2</v>
      </c>
      <c r="H251" s="64">
        <v>0</v>
      </c>
      <c r="I251" s="64">
        <v>0</v>
      </c>
      <c r="J251" s="64">
        <v>0</v>
      </c>
      <c r="K251" s="64">
        <v>71750.03</v>
      </c>
      <c r="L251" s="64">
        <v>0</v>
      </c>
      <c r="M251" s="64">
        <v>71750.03</v>
      </c>
      <c r="N251" s="64">
        <v>71750.03</v>
      </c>
      <c r="O251" s="60">
        <v>1</v>
      </c>
      <c r="P251" s="64">
        <v>71750.03</v>
      </c>
      <c r="Q251" s="64">
        <v>0</v>
      </c>
      <c r="R251" s="64">
        <v>71750.03</v>
      </c>
      <c r="S251" s="64">
        <v>71750.03</v>
      </c>
      <c r="T251" s="60">
        <v>1</v>
      </c>
    </row>
    <row r="252" spans="1:20" ht="14.45" hidden="1" customHeight="1" outlineLevel="4" collapsed="1" x14ac:dyDescent="0.25">
      <c r="A252" s="47" t="s">
        <v>2</v>
      </c>
      <c r="B252" s="47" t="s">
        <v>2</v>
      </c>
      <c r="C252" s="62" t="s">
        <v>2</v>
      </c>
      <c r="D252" s="63" t="s">
        <v>2</v>
      </c>
      <c r="E252" s="63" t="s">
        <v>2</v>
      </c>
      <c r="F252" s="47" t="s">
        <v>2</v>
      </c>
      <c r="H252" s="64">
        <v>0</v>
      </c>
      <c r="I252" s="64">
        <v>0</v>
      </c>
      <c r="J252" s="64">
        <v>0</v>
      </c>
      <c r="K252" s="65">
        <v>-13</v>
      </c>
      <c r="L252" s="64">
        <v>0</v>
      </c>
      <c r="M252" s="65">
        <v>-13</v>
      </c>
      <c r="N252" s="65">
        <v>-13</v>
      </c>
      <c r="O252" s="60">
        <v>1</v>
      </c>
      <c r="P252" s="64">
        <v>11159.336665999999</v>
      </c>
      <c r="Q252" s="64">
        <v>0</v>
      </c>
      <c r="R252" s="64">
        <v>11159.336665999999</v>
      </c>
      <c r="S252" s="64">
        <v>11159.336665999999</v>
      </c>
      <c r="T252" s="60">
        <v>1</v>
      </c>
    </row>
    <row r="253" spans="1:20" ht="14.45" hidden="1" customHeight="1" outlineLevel="4" collapsed="1" x14ac:dyDescent="0.25">
      <c r="A253" s="47" t="s">
        <v>2</v>
      </c>
      <c r="B253" s="47" t="s">
        <v>2</v>
      </c>
      <c r="C253" s="62" t="s">
        <v>2</v>
      </c>
      <c r="D253" s="63" t="s">
        <v>2</v>
      </c>
      <c r="E253" s="63" t="s">
        <v>2</v>
      </c>
      <c r="F253" s="47" t="s">
        <v>2</v>
      </c>
      <c r="H253" s="64">
        <v>0</v>
      </c>
      <c r="I253" s="64">
        <v>0</v>
      </c>
      <c r="J253" s="64">
        <v>0</v>
      </c>
      <c r="K253" s="64">
        <v>9598</v>
      </c>
      <c r="L253" s="64">
        <v>0</v>
      </c>
      <c r="M253" s="64">
        <v>9598</v>
      </c>
      <c r="N253" s="64">
        <v>9598</v>
      </c>
      <c r="O253" s="60">
        <v>1</v>
      </c>
      <c r="P253" s="64">
        <v>9931.3333340000008</v>
      </c>
      <c r="Q253" s="64">
        <v>0</v>
      </c>
      <c r="R253" s="64">
        <v>9931.3333340000008</v>
      </c>
      <c r="S253" s="64">
        <v>9931.3333340000008</v>
      </c>
      <c r="T253" s="60">
        <v>1</v>
      </c>
    </row>
    <row r="254" spans="1:20" ht="14.45" hidden="1" customHeight="1" outlineLevel="4" collapsed="1" x14ac:dyDescent="0.25">
      <c r="A254" s="47" t="s">
        <v>2</v>
      </c>
      <c r="B254" s="47" t="s">
        <v>2</v>
      </c>
      <c r="C254" s="62" t="s">
        <v>2</v>
      </c>
      <c r="D254" s="63" t="s">
        <v>2</v>
      </c>
      <c r="E254" s="63" t="s">
        <v>2</v>
      </c>
      <c r="F254" s="47" t="s">
        <v>2</v>
      </c>
      <c r="H254" s="64">
        <v>0</v>
      </c>
      <c r="I254" s="64">
        <v>0</v>
      </c>
      <c r="J254" s="64">
        <v>0</v>
      </c>
      <c r="K254" s="65">
        <v>-1800</v>
      </c>
      <c r="L254" s="64">
        <v>0</v>
      </c>
      <c r="M254" s="65">
        <v>-1800</v>
      </c>
      <c r="N254" s="65">
        <v>-1800</v>
      </c>
      <c r="O254" s="60">
        <v>1</v>
      </c>
      <c r="P254" s="64">
        <v>8526.6666659999992</v>
      </c>
      <c r="Q254" s="64">
        <v>0</v>
      </c>
      <c r="R254" s="64">
        <v>8526.6666659999992</v>
      </c>
      <c r="S254" s="64">
        <v>8526.6666659999992</v>
      </c>
      <c r="T254" s="60">
        <v>1</v>
      </c>
    </row>
    <row r="255" spans="1:20" ht="14.45" hidden="1" customHeight="1" outlineLevel="4" collapsed="1" x14ac:dyDescent="0.25">
      <c r="A255" s="47" t="s">
        <v>2</v>
      </c>
      <c r="B255" s="47" t="s">
        <v>2</v>
      </c>
      <c r="C255" s="62" t="s">
        <v>2</v>
      </c>
      <c r="D255" s="63" t="s">
        <v>2</v>
      </c>
      <c r="E255" s="63" t="s">
        <v>2</v>
      </c>
      <c r="F255" s="47" t="s">
        <v>2</v>
      </c>
      <c r="H255" s="64">
        <v>0</v>
      </c>
      <c r="I255" s="64">
        <v>0</v>
      </c>
      <c r="J255" s="64">
        <v>0</v>
      </c>
      <c r="K255" s="65">
        <v>-2640</v>
      </c>
      <c r="L255" s="64">
        <v>0</v>
      </c>
      <c r="M255" s="65">
        <v>-2640</v>
      </c>
      <c r="N255" s="65">
        <v>-2640</v>
      </c>
      <c r="O255" s="60">
        <v>1</v>
      </c>
      <c r="P255" s="64">
        <v>14080</v>
      </c>
      <c r="Q255" s="64">
        <v>0</v>
      </c>
      <c r="R255" s="64">
        <v>14080</v>
      </c>
      <c r="S255" s="64">
        <v>14080</v>
      </c>
      <c r="T255" s="60">
        <v>1</v>
      </c>
    </row>
    <row r="256" spans="1:20" ht="14.45" hidden="1" customHeight="1" outlineLevel="4" collapsed="1" x14ac:dyDescent="0.25">
      <c r="A256" s="47" t="s">
        <v>2</v>
      </c>
      <c r="B256" s="47" t="s">
        <v>2</v>
      </c>
      <c r="C256" s="62" t="s">
        <v>2</v>
      </c>
      <c r="D256" s="63" t="s">
        <v>2</v>
      </c>
      <c r="E256" s="63" t="s">
        <v>2</v>
      </c>
      <c r="F256" s="47" t="s">
        <v>2</v>
      </c>
      <c r="H256" s="64">
        <v>0</v>
      </c>
      <c r="I256" s="64">
        <v>0</v>
      </c>
      <c r="J256" s="64">
        <v>0</v>
      </c>
      <c r="K256" s="65">
        <v>-3553.95</v>
      </c>
      <c r="L256" s="64">
        <v>0</v>
      </c>
      <c r="M256" s="65">
        <v>-3553.95</v>
      </c>
      <c r="N256" s="65">
        <v>-3553.95</v>
      </c>
      <c r="O256" s="60">
        <v>1</v>
      </c>
      <c r="P256" s="64">
        <v>22762.27</v>
      </c>
      <c r="Q256" s="64">
        <v>0</v>
      </c>
      <c r="R256" s="64">
        <v>22762.27</v>
      </c>
      <c r="S256" s="64">
        <v>22762.27</v>
      </c>
      <c r="T256" s="60">
        <v>1</v>
      </c>
    </row>
    <row r="257" spans="1:20" ht="14.45" hidden="1" customHeight="1" outlineLevel="4" collapsed="1" x14ac:dyDescent="0.25">
      <c r="A257" s="47" t="s">
        <v>2</v>
      </c>
      <c r="B257" s="47" t="s">
        <v>2</v>
      </c>
      <c r="C257" s="62" t="s">
        <v>2</v>
      </c>
      <c r="D257" s="63" t="s">
        <v>2</v>
      </c>
      <c r="E257" s="63" t="s">
        <v>2</v>
      </c>
      <c r="F257" s="47" t="s">
        <v>2</v>
      </c>
      <c r="H257" s="64">
        <v>0</v>
      </c>
      <c r="I257" s="64">
        <v>0</v>
      </c>
      <c r="J257" s="64">
        <v>0</v>
      </c>
      <c r="K257" s="64">
        <v>49900</v>
      </c>
      <c r="L257" s="64">
        <v>0</v>
      </c>
      <c r="M257" s="64">
        <v>49900</v>
      </c>
      <c r="N257" s="64">
        <v>49900</v>
      </c>
      <c r="O257" s="60">
        <v>1</v>
      </c>
      <c r="P257" s="64">
        <v>120525</v>
      </c>
      <c r="Q257" s="64">
        <v>0</v>
      </c>
      <c r="R257" s="64">
        <v>120525</v>
      </c>
      <c r="S257" s="64">
        <v>120525</v>
      </c>
      <c r="T257" s="60">
        <v>1</v>
      </c>
    </row>
    <row r="258" spans="1:20" ht="14.45" hidden="1" customHeight="1" outlineLevel="4" collapsed="1" x14ac:dyDescent="0.25">
      <c r="A258" s="47" t="s">
        <v>2</v>
      </c>
      <c r="B258" s="47" t="s">
        <v>2</v>
      </c>
      <c r="C258" s="62" t="s">
        <v>2</v>
      </c>
      <c r="D258" s="63" t="s">
        <v>2</v>
      </c>
      <c r="E258" s="63" t="s">
        <v>2</v>
      </c>
      <c r="F258" s="47" t="s">
        <v>2</v>
      </c>
      <c r="H258" s="64">
        <v>0</v>
      </c>
      <c r="I258" s="64">
        <v>0</v>
      </c>
      <c r="J258" s="64">
        <v>0</v>
      </c>
      <c r="K258" s="64">
        <v>9060</v>
      </c>
      <c r="L258" s="64">
        <v>0</v>
      </c>
      <c r="M258" s="64">
        <v>9060</v>
      </c>
      <c r="N258" s="64">
        <v>9060</v>
      </c>
      <c r="O258" s="60">
        <v>1</v>
      </c>
      <c r="P258" s="64">
        <v>9820</v>
      </c>
      <c r="Q258" s="64">
        <v>0</v>
      </c>
      <c r="R258" s="64">
        <v>9820</v>
      </c>
      <c r="S258" s="64">
        <v>9820</v>
      </c>
      <c r="T258" s="60">
        <v>1</v>
      </c>
    </row>
    <row r="259" spans="1:20" ht="14.45" hidden="1" customHeight="1" outlineLevel="4" collapsed="1" x14ac:dyDescent="0.25">
      <c r="A259" s="47" t="s">
        <v>2</v>
      </c>
      <c r="B259" s="47" t="s">
        <v>2</v>
      </c>
      <c r="C259" s="62" t="s">
        <v>2</v>
      </c>
      <c r="D259" s="63" t="s">
        <v>2</v>
      </c>
      <c r="E259" s="63" t="s">
        <v>2</v>
      </c>
      <c r="F259" s="47" t="s">
        <v>2</v>
      </c>
      <c r="H259" s="64">
        <v>113707</v>
      </c>
      <c r="I259" s="64">
        <v>0</v>
      </c>
      <c r="J259" s="64">
        <v>113707</v>
      </c>
      <c r="K259" s="64">
        <v>0</v>
      </c>
      <c r="L259" s="64">
        <v>0</v>
      </c>
      <c r="M259" s="64">
        <v>0</v>
      </c>
      <c r="N259" s="65">
        <v>-113707</v>
      </c>
      <c r="O259" s="60">
        <v>0</v>
      </c>
      <c r="P259" s="64">
        <v>109671</v>
      </c>
      <c r="Q259" s="64">
        <v>0</v>
      </c>
      <c r="R259" s="64">
        <v>109671</v>
      </c>
      <c r="S259" s="65">
        <v>-4036</v>
      </c>
      <c r="T259" s="60">
        <v>0.96450526352819088</v>
      </c>
    </row>
    <row r="260" spans="1:20" ht="14.45" hidden="1" customHeight="1" outlineLevel="4" collapsed="1" x14ac:dyDescent="0.25">
      <c r="A260" s="47" t="s">
        <v>2</v>
      </c>
      <c r="B260" s="47" t="s">
        <v>2</v>
      </c>
      <c r="C260" s="62" t="s">
        <v>2</v>
      </c>
      <c r="D260" s="63" t="s">
        <v>2</v>
      </c>
      <c r="E260" s="63" t="s">
        <v>2</v>
      </c>
      <c r="F260" s="47" t="s">
        <v>2</v>
      </c>
      <c r="H260" s="64">
        <v>0</v>
      </c>
      <c r="I260" s="64">
        <v>0</v>
      </c>
      <c r="J260" s="64">
        <v>0</v>
      </c>
      <c r="K260" s="64">
        <v>35730</v>
      </c>
      <c r="L260" s="64">
        <v>0</v>
      </c>
      <c r="M260" s="64">
        <v>35730</v>
      </c>
      <c r="N260" s="64">
        <v>35730</v>
      </c>
      <c r="O260" s="60">
        <v>1</v>
      </c>
      <c r="P260" s="64">
        <v>77594.999999000007</v>
      </c>
      <c r="Q260" s="64">
        <v>0</v>
      </c>
      <c r="R260" s="64">
        <v>77594.999999000007</v>
      </c>
      <c r="S260" s="64">
        <v>77594.999999000007</v>
      </c>
      <c r="T260" s="60">
        <v>1</v>
      </c>
    </row>
    <row r="261" spans="1:20" ht="14.45" hidden="1" customHeight="1" outlineLevel="4" collapsed="1" x14ac:dyDescent="0.25">
      <c r="A261" s="47" t="s">
        <v>2</v>
      </c>
      <c r="B261" s="47" t="s">
        <v>2</v>
      </c>
      <c r="C261" s="62" t="s">
        <v>2</v>
      </c>
      <c r="D261" s="63" t="s">
        <v>2</v>
      </c>
      <c r="E261" s="63" t="s">
        <v>2</v>
      </c>
      <c r="F261" s="47" t="s">
        <v>2</v>
      </c>
      <c r="H261" s="64">
        <v>0</v>
      </c>
      <c r="I261" s="64">
        <v>0</v>
      </c>
      <c r="J261" s="64">
        <v>0</v>
      </c>
      <c r="K261" s="64">
        <v>7920</v>
      </c>
      <c r="L261" s="64">
        <v>0</v>
      </c>
      <c r="M261" s="64">
        <v>7920</v>
      </c>
      <c r="N261" s="64">
        <v>7920</v>
      </c>
      <c r="O261" s="60">
        <v>1</v>
      </c>
      <c r="P261" s="64">
        <v>7920</v>
      </c>
      <c r="Q261" s="64">
        <v>0</v>
      </c>
      <c r="R261" s="64">
        <v>7920</v>
      </c>
      <c r="S261" s="64">
        <v>7920</v>
      </c>
      <c r="T261" s="60">
        <v>1</v>
      </c>
    </row>
    <row r="262" spans="1:20" ht="14.45" hidden="1" customHeight="1" outlineLevel="4" collapsed="1" x14ac:dyDescent="0.25">
      <c r="A262" s="47" t="s">
        <v>2</v>
      </c>
      <c r="B262" s="47" t="s">
        <v>2</v>
      </c>
      <c r="C262" s="62" t="s">
        <v>2</v>
      </c>
      <c r="D262" s="63" t="s">
        <v>2</v>
      </c>
      <c r="E262" s="63" t="s">
        <v>2</v>
      </c>
      <c r="F262" s="47" t="s">
        <v>2</v>
      </c>
      <c r="H262" s="64">
        <v>0</v>
      </c>
      <c r="I262" s="64">
        <v>0</v>
      </c>
      <c r="J262" s="64">
        <v>0</v>
      </c>
      <c r="K262" s="64">
        <v>682237.46</v>
      </c>
      <c r="L262" s="64">
        <v>0</v>
      </c>
      <c r="M262" s="64">
        <v>682237.46</v>
      </c>
      <c r="N262" s="64">
        <v>682237.46</v>
      </c>
      <c r="O262" s="60">
        <v>1</v>
      </c>
      <c r="P262" s="64">
        <v>1440697.0933330001</v>
      </c>
      <c r="Q262" s="64">
        <v>0</v>
      </c>
      <c r="R262" s="64">
        <v>1440697.0933330001</v>
      </c>
      <c r="S262" s="64">
        <v>1440697.0933330001</v>
      </c>
      <c r="T262" s="60">
        <v>1</v>
      </c>
    </row>
    <row r="263" spans="1:20" outlineLevel="2" collapsed="1" x14ac:dyDescent="0.25">
      <c r="A263" s="47" t="s">
        <v>2</v>
      </c>
      <c r="B263" s="47" t="s">
        <v>2</v>
      </c>
      <c r="D263" s="47" t="s">
        <v>53</v>
      </c>
      <c r="H263" s="58">
        <v>20000</v>
      </c>
      <c r="I263" s="58">
        <v>0</v>
      </c>
      <c r="J263" s="58">
        <v>20000</v>
      </c>
      <c r="K263" s="58">
        <v>1528</v>
      </c>
      <c r="L263" s="58">
        <v>0</v>
      </c>
      <c r="M263" s="58">
        <v>1528</v>
      </c>
      <c r="N263" s="59">
        <v>-18472</v>
      </c>
      <c r="O263" s="60">
        <v>7.6399999999999996E-2</v>
      </c>
      <c r="P263" s="58">
        <v>839.66666699999996</v>
      </c>
      <c r="Q263" s="58">
        <v>688</v>
      </c>
      <c r="R263" s="58">
        <v>1527.666667</v>
      </c>
      <c r="S263" s="59">
        <v>-18472.333332999999</v>
      </c>
      <c r="T263" s="61">
        <v>7.6383333349999999E-2</v>
      </c>
    </row>
    <row r="264" spans="1:20" ht="14.45" hidden="1" customHeight="1" outlineLevel="3" collapsed="1" x14ac:dyDescent="0.25">
      <c r="A264" s="47" t="s">
        <v>2</v>
      </c>
      <c r="B264" s="47" t="s">
        <v>2</v>
      </c>
      <c r="C264" s="62" t="s">
        <v>2</v>
      </c>
      <c r="E264" s="47" t="s">
        <v>2</v>
      </c>
      <c r="H264" s="58">
        <v>20000</v>
      </c>
      <c r="I264" s="58">
        <v>0</v>
      </c>
      <c r="J264" s="58">
        <v>20000</v>
      </c>
      <c r="K264" s="58">
        <v>1528</v>
      </c>
      <c r="L264" s="58">
        <v>0</v>
      </c>
      <c r="M264" s="58">
        <v>1528</v>
      </c>
      <c r="N264" s="59">
        <v>-18472</v>
      </c>
      <c r="O264" s="60">
        <v>7.6399999999999996E-2</v>
      </c>
      <c r="P264" s="58">
        <v>839.66666699999996</v>
      </c>
      <c r="Q264" s="58">
        <v>688</v>
      </c>
      <c r="R264" s="58">
        <v>1527.666667</v>
      </c>
      <c r="S264" s="59">
        <v>-18472.333332999999</v>
      </c>
      <c r="T264" s="61">
        <v>7.6383333349999999E-2</v>
      </c>
    </row>
    <row r="265" spans="1:20" ht="14.45" hidden="1" customHeight="1" outlineLevel="4" collapsed="1" x14ac:dyDescent="0.25">
      <c r="A265" s="47" t="s">
        <v>2</v>
      </c>
      <c r="B265" s="47" t="s">
        <v>2</v>
      </c>
      <c r="C265" s="62" t="s">
        <v>2</v>
      </c>
      <c r="D265" s="63" t="s">
        <v>2</v>
      </c>
      <c r="E265" s="63" t="s">
        <v>2</v>
      </c>
      <c r="F265" s="47" t="s">
        <v>2</v>
      </c>
      <c r="H265" s="64">
        <v>20000</v>
      </c>
      <c r="I265" s="64">
        <v>0</v>
      </c>
      <c r="J265" s="64">
        <v>20000</v>
      </c>
      <c r="K265" s="64">
        <v>1528</v>
      </c>
      <c r="L265" s="64">
        <v>0</v>
      </c>
      <c r="M265" s="64">
        <v>1528</v>
      </c>
      <c r="N265" s="65">
        <v>-18472</v>
      </c>
      <c r="O265" s="60">
        <v>7.6399999999999996E-2</v>
      </c>
      <c r="P265" s="64">
        <v>839.66666699999996</v>
      </c>
      <c r="Q265" s="64">
        <v>688</v>
      </c>
      <c r="R265" s="64">
        <v>1527.666667</v>
      </c>
      <c r="S265" s="65">
        <v>-18472.333332999999</v>
      </c>
      <c r="T265" s="60">
        <v>7.6383333349999999E-2</v>
      </c>
    </row>
    <row r="266" spans="1:20" outlineLevel="2" collapsed="1" x14ac:dyDescent="0.25">
      <c r="A266" s="47" t="s">
        <v>2</v>
      </c>
      <c r="B266" s="47" t="s">
        <v>2</v>
      </c>
      <c r="D266" s="47" t="s">
        <v>56</v>
      </c>
      <c r="H266" s="58">
        <v>1196000</v>
      </c>
      <c r="I266" s="58">
        <v>0</v>
      </c>
      <c r="J266" s="58">
        <v>1196000</v>
      </c>
      <c r="K266" s="58">
        <v>591080</v>
      </c>
      <c r="L266" s="58">
        <v>0</v>
      </c>
      <c r="M266" s="58">
        <v>591080</v>
      </c>
      <c r="N266" s="59">
        <v>-604920</v>
      </c>
      <c r="O266" s="60">
        <v>0.49421404682274245</v>
      </c>
      <c r="P266" s="58">
        <v>1202648.82</v>
      </c>
      <c r="Q266" s="59">
        <v>-11569</v>
      </c>
      <c r="R266" s="58">
        <v>1191079.82</v>
      </c>
      <c r="S266" s="59">
        <v>-4920.18</v>
      </c>
      <c r="T266" s="61">
        <v>0.99588613712374585</v>
      </c>
    </row>
    <row r="267" spans="1:20" ht="14.45" hidden="1" customHeight="1" outlineLevel="3" collapsed="1" x14ac:dyDescent="0.25">
      <c r="A267" s="47" t="s">
        <v>2</v>
      </c>
      <c r="B267" s="47" t="s">
        <v>2</v>
      </c>
      <c r="C267" s="62" t="s">
        <v>2</v>
      </c>
      <c r="E267" s="47" t="s">
        <v>2</v>
      </c>
      <c r="H267" s="58">
        <v>1196000</v>
      </c>
      <c r="I267" s="58">
        <v>0</v>
      </c>
      <c r="J267" s="58">
        <v>1196000</v>
      </c>
      <c r="K267" s="58">
        <v>591080</v>
      </c>
      <c r="L267" s="58">
        <v>0</v>
      </c>
      <c r="M267" s="58">
        <v>591080</v>
      </c>
      <c r="N267" s="59">
        <v>-604920</v>
      </c>
      <c r="O267" s="60">
        <v>0.49421404682274245</v>
      </c>
      <c r="P267" s="58">
        <v>1202648.82</v>
      </c>
      <c r="Q267" s="59">
        <v>-11569</v>
      </c>
      <c r="R267" s="58">
        <v>1191079.82</v>
      </c>
      <c r="S267" s="59">
        <v>-4920.18</v>
      </c>
      <c r="T267" s="61">
        <v>0.99588613712374585</v>
      </c>
    </row>
    <row r="268" spans="1:20" ht="14.45" hidden="1" customHeight="1" outlineLevel="4" collapsed="1" x14ac:dyDescent="0.25">
      <c r="A268" s="47" t="s">
        <v>2</v>
      </c>
      <c r="B268" s="47" t="s">
        <v>2</v>
      </c>
      <c r="C268" s="62" t="s">
        <v>2</v>
      </c>
      <c r="D268" s="63" t="s">
        <v>2</v>
      </c>
      <c r="E268" s="63" t="s">
        <v>2</v>
      </c>
      <c r="F268" s="47" t="s">
        <v>2</v>
      </c>
      <c r="H268" s="64">
        <v>1196000</v>
      </c>
      <c r="I268" s="64">
        <v>0</v>
      </c>
      <c r="J268" s="64">
        <v>1196000</v>
      </c>
      <c r="K268" s="64">
        <v>591080</v>
      </c>
      <c r="L268" s="64">
        <v>0</v>
      </c>
      <c r="M268" s="64">
        <v>591080</v>
      </c>
      <c r="N268" s="65">
        <v>-604920</v>
      </c>
      <c r="O268" s="60">
        <v>0.49421404682274245</v>
      </c>
      <c r="P268" s="64">
        <v>1202648.82</v>
      </c>
      <c r="Q268" s="65">
        <v>-11569</v>
      </c>
      <c r="R268" s="64">
        <v>1191079.82</v>
      </c>
      <c r="S268" s="65">
        <v>-4920.18</v>
      </c>
      <c r="T268" s="60">
        <v>0.99588613712374585</v>
      </c>
    </row>
    <row r="269" spans="1:20" outlineLevel="2" collapsed="1" x14ac:dyDescent="0.25">
      <c r="A269" s="47" t="s">
        <v>2</v>
      </c>
      <c r="B269" s="47" t="s">
        <v>2</v>
      </c>
      <c r="D269" s="47" t="s">
        <v>57</v>
      </c>
      <c r="H269" s="58">
        <v>1500</v>
      </c>
      <c r="I269" s="58">
        <v>0</v>
      </c>
      <c r="J269" s="58">
        <v>1500</v>
      </c>
      <c r="K269" s="58">
        <v>0</v>
      </c>
      <c r="L269" s="58">
        <v>0</v>
      </c>
      <c r="M269" s="58">
        <v>0</v>
      </c>
      <c r="N269" s="59">
        <v>-1500</v>
      </c>
      <c r="O269" s="60">
        <v>0</v>
      </c>
      <c r="P269" s="58">
        <v>2250</v>
      </c>
      <c r="Q269" s="59">
        <v>-2250</v>
      </c>
      <c r="R269" s="58">
        <v>0</v>
      </c>
      <c r="S269" s="59">
        <v>-1500</v>
      </c>
      <c r="T269" s="61">
        <v>0</v>
      </c>
    </row>
    <row r="270" spans="1:20" ht="14.45" hidden="1" customHeight="1" outlineLevel="3" collapsed="1" x14ac:dyDescent="0.25">
      <c r="A270" s="47" t="s">
        <v>2</v>
      </c>
      <c r="B270" s="47" t="s">
        <v>2</v>
      </c>
      <c r="C270" s="62" t="s">
        <v>2</v>
      </c>
      <c r="E270" s="47" t="s">
        <v>2</v>
      </c>
      <c r="H270" s="58">
        <v>1500</v>
      </c>
      <c r="I270" s="58">
        <v>0</v>
      </c>
      <c r="J270" s="58">
        <v>1500</v>
      </c>
      <c r="K270" s="58">
        <v>0</v>
      </c>
      <c r="L270" s="58">
        <v>0</v>
      </c>
      <c r="M270" s="58">
        <v>0</v>
      </c>
      <c r="N270" s="59">
        <v>-1500</v>
      </c>
      <c r="O270" s="60">
        <v>0</v>
      </c>
      <c r="P270" s="58">
        <v>2250</v>
      </c>
      <c r="Q270" s="59">
        <v>-2250</v>
      </c>
      <c r="R270" s="58">
        <v>0</v>
      </c>
      <c r="S270" s="59">
        <v>-1500</v>
      </c>
      <c r="T270" s="61">
        <v>0</v>
      </c>
    </row>
    <row r="271" spans="1:20" ht="14.45" hidden="1" customHeight="1" outlineLevel="4" collapsed="1" x14ac:dyDescent="0.25">
      <c r="A271" s="47" t="s">
        <v>2</v>
      </c>
      <c r="B271" s="47" t="s">
        <v>2</v>
      </c>
      <c r="C271" s="62" t="s">
        <v>2</v>
      </c>
      <c r="D271" s="63" t="s">
        <v>2</v>
      </c>
      <c r="E271" s="63" t="s">
        <v>2</v>
      </c>
      <c r="F271" s="47" t="s">
        <v>2</v>
      </c>
      <c r="H271" s="64">
        <v>1500</v>
      </c>
      <c r="I271" s="64">
        <v>0</v>
      </c>
      <c r="J271" s="64">
        <v>1500</v>
      </c>
      <c r="K271" s="64">
        <v>0</v>
      </c>
      <c r="L271" s="64">
        <v>0</v>
      </c>
      <c r="M271" s="64">
        <v>0</v>
      </c>
      <c r="N271" s="65">
        <v>-1500</v>
      </c>
      <c r="O271" s="60">
        <v>0</v>
      </c>
      <c r="P271" s="64">
        <v>2250</v>
      </c>
      <c r="Q271" s="65">
        <v>-2250</v>
      </c>
      <c r="R271" s="64">
        <v>0</v>
      </c>
      <c r="S271" s="65">
        <v>-1500</v>
      </c>
      <c r="T271" s="60">
        <v>0</v>
      </c>
    </row>
    <row r="272" spans="1:20" outlineLevel="2" collapsed="1" x14ac:dyDescent="0.25">
      <c r="A272" s="47" t="s">
        <v>2</v>
      </c>
      <c r="B272" s="47" t="s">
        <v>2</v>
      </c>
      <c r="D272" s="47" t="s">
        <v>58</v>
      </c>
      <c r="H272" s="58">
        <v>418000</v>
      </c>
      <c r="I272" s="58">
        <v>0</v>
      </c>
      <c r="J272" s="58">
        <v>418000</v>
      </c>
      <c r="K272" s="58">
        <v>241293</v>
      </c>
      <c r="L272" s="58">
        <v>0</v>
      </c>
      <c r="M272" s="58">
        <v>241293</v>
      </c>
      <c r="N272" s="59">
        <v>-176707</v>
      </c>
      <c r="O272" s="60">
        <v>0.57725598086124397</v>
      </c>
      <c r="P272" s="58">
        <v>416088.4</v>
      </c>
      <c r="Q272" s="58">
        <v>5205</v>
      </c>
      <c r="R272" s="58">
        <v>421293.4</v>
      </c>
      <c r="S272" s="58">
        <v>3293.4</v>
      </c>
      <c r="T272" s="61">
        <v>1.0078789473684211</v>
      </c>
    </row>
    <row r="273" spans="1:20" ht="14.45" hidden="1" customHeight="1" outlineLevel="3" collapsed="1" x14ac:dyDescent="0.25">
      <c r="A273" s="47" t="s">
        <v>2</v>
      </c>
      <c r="B273" s="47" t="s">
        <v>2</v>
      </c>
      <c r="C273" s="62" t="s">
        <v>2</v>
      </c>
      <c r="E273" s="47" t="s">
        <v>2</v>
      </c>
      <c r="H273" s="58">
        <v>418000</v>
      </c>
      <c r="I273" s="58">
        <v>0</v>
      </c>
      <c r="J273" s="58">
        <v>418000</v>
      </c>
      <c r="K273" s="58">
        <v>241293</v>
      </c>
      <c r="L273" s="58">
        <v>0</v>
      </c>
      <c r="M273" s="58">
        <v>241293</v>
      </c>
      <c r="N273" s="59">
        <v>-176707</v>
      </c>
      <c r="O273" s="60">
        <v>0.57725598086124397</v>
      </c>
      <c r="P273" s="58">
        <v>416088.4</v>
      </c>
      <c r="Q273" s="58">
        <v>5205</v>
      </c>
      <c r="R273" s="58">
        <v>421293.4</v>
      </c>
      <c r="S273" s="58">
        <v>3293.4</v>
      </c>
      <c r="T273" s="61">
        <v>1.0078789473684211</v>
      </c>
    </row>
    <row r="274" spans="1:20" ht="14.45" hidden="1" customHeight="1" outlineLevel="4" collapsed="1" x14ac:dyDescent="0.25">
      <c r="A274" s="47" t="s">
        <v>2</v>
      </c>
      <c r="B274" s="47" t="s">
        <v>2</v>
      </c>
      <c r="C274" s="62" t="s">
        <v>2</v>
      </c>
      <c r="D274" s="63" t="s">
        <v>2</v>
      </c>
      <c r="E274" s="63" t="s">
        <v>2</v>
      </c>
      <c r="F274" s="47" t="s">
        <v>2</v>
      </c>
      <c r="H274" s="64">
        <v>418000</v>
      </c>
      <c r="I274" s="64">
        <v>0</v>
      </c>
      <c r="J274" s="64">
        <v>418000</v>
      </c>
      <c r="K274" s="64">
        <v>241293</v>
      </c>
      <c r="L274" s="64">
        <v>0</v>
      </c>
      <c r="M274" s="64">
        <v>241293</v>
      </c>
      <c r="N274" s="65">
        <v>-176707</v>
      </c>
      <c r="O274" s="60">
        <v>0.57725598086124397</v>
      </c>
      <c r="P274" s="64">
        <v>416088.4</v>
      </c>
      <c r="Q274" s="64">
        <v>5205</v>
      </c>
      <c r="R274" s="64">
        <v>421293.4</v>
      </c>
      <c r="S274" s="64">
        <v>3293.4</v>
      </c>
      <c r="T274" s="60">
        <v>1.0078789473684211</v>
      </c>
    </row>
    <row r="275" spans="1:20" outlineLevel="2" collapsed="1" x14ac:dyDescent="0.25">
      <c r="A275" s="47" t="s">
        <v>2</v>
      </c>
      <c r="B275" s="47" t="s">
        <v>2</v>
      </c>
      <c r="D275" s="47" t="s">
        <v>59</v>
      </c>
      <c r="H275" s="58">
        <v>35000</v>
      </c>
      <c r="I275" s="58">
        <v>0</v>
      </c>
      <c r="J275" s="58">
        <v>35000</v>
      </c>
      <c r="K275" s="58">
        <v>14352</v>
      </c>
      <c r="L275" s="58">
        <v>0</v>
      </c>
      <c r="M275" s="58">
        <v>14352</v>
      </c>
      <c r="N275" s="59">
        <v>-20648</v>
      </c>
      <c r="O275" s="60">
        <v>0.41005714285714284</v>
      </c>
      <c r="P275" s="58">
        <v>37544.449999999997</v>
      </c>
      <c r="Q275" s="59">
        <v>-1392</v>
      </c>
      <c r="R275" s="58">
        <v>36152.449999999997</v>
      </c>
      <c r="S275" s="58">
        <v>1152.45</v>
      </c>
      <c r="T275" s="61">
        <v>1.0329271428571429</v>
      </c>
    </row>
    <row r="276" spans="1:20" ht="14.45" hidden="1" customHeight="1" outlineLevel="3" collapsed="1" x14ac:dyDescent="0.25">
      <c r="A276" s="47" t="s">
        <v>2</v>
      </c>
      <c r="B276" s="47" t="s">
        <v>2</v>
      </c>
      <c r="C276" s="62" t="s">
        <v>2</v>
      </c>
      <c r="E276" s="47" t="s">
        <v>2</v>
      </c>
      <c r="H276" s="58">
        <v>35000</v>
      </c>
      <c r="I276" s="58">
        <v>0</v>
      </c>
      <c r="J276" s="58">
        <v>35000</v>
      </c>
      <c r="K276" s="58">
        <v>14352</v>
      </c>
      <c r="L276" s="58">
        <v>0</v>
      </c>
      <c r="M276" s="58">
        <v>14352</v>
      </c>
      <c r="N276" s="59">
        <v>-20648</v>
      </c>
      <c r="O276" s="60">
        <v>0.41005714285714284</v>
      </c>
      <c r="P276" s="58">
        <v>37544.449999999997</v>
      </c>
      <c r="Q276" s="59">
        <v>-1392</v>
      </c>
      <c r="R276" s="58">
        <v>36152.449999999997</v>
      </c>
      <c r="S276" s="58">
        <v>1152.45</v>
      </c>
      <c r="T276" s="61">
        <v>1.0329271428571429</v>
      </c>
    </row>
    <row r="277" spans="1:20" ht="14.45" hidden="1" customHeight="1" outlineLevel="4" collapsed="1" x14ac:dyDescent="0.25">
      <c r="A277" s="47" t="s">
        <v>2</v>
      </c>
      <c r="B277" s="47" t="s">
        <v>2</v>
      </c>
      <c r="C277" s="62" t="s">
        <v>2</v>
      </c>
      <c r="D277" s="63" t="s">
        <v>2</v>
      </c>
      <c r="E277" s="63" t="s">
        <v>2</v>
      </c>
      <c r="F277" s="47" t="s">
        <v>2</v>
      </c>
      <c r="H277" s="64">
        <v>35000</v>
      </c>
      <c r="I277" s="64">
        <v>0</v>
      </c>
      <c r="J277" s="64">
        <v>35000</v>
      </c>
      <c r="K277" s="64">
        <v>14352</v>
      </c>
      <c r="L277" s="64">
        <v>0</v>
      </c>
      <c r="M277" s="64">
        <v>14352</v>
      </c>
      <c r="N277" s="65">
        <v>-20648</v>
      </c>
      <c r="O277" s="60">
        <v>0.41005714285714284</v>
      </c>
      <c r="P277" s="64">
        <v>37544.449999999997</v>
      </c>
      <c r="Q277" s="65">
        <v>-1392</v>
      </c>
      <c r="R277" s="64">
        <v>36152.449999999997</v>
      </c>
      <c r="S277" s="64">
        <v>1152.45</v>
      </c>
      <c r="T277" s="60">
        <v>1.0329271428571429</v>
      </c>
    </row>
    <row r="278" spans="1:20" outlineLevel="2" collapsed="1" x14ac:dyDescent="0.25">
      <c r="A278" s="47" t="s">
        <v>2</v>
      </c>
      <c r="B278" s="47" t="s">
        <v>2</v>
      </c>
      <c r="D278" s="47" t="s">
        <v>100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60">
        <v>0</v>
      </c>
      <c r="P278" s="58">
        <v>0</v>
      </c>
      <c r="Q278" s="58">
        <v>160000</v>
      </c>
      <c r="R278" s="58">
        <v>160000</v>
      </c>
      <c r="S278" s="58">
        <v>160000</v>
      </c>
      <c r="T278" s="61">
        <v>1</v>
      </c>
    </row>
    <row r="279" spans="1:20" ht="14.45" hidden="1" customHeight="1" outlineLevel="3" collapsed="1" x14ac:dyDescent="0.25">
      <c r="A279" s="47" t="s">
        <v>2</v>
      </c>
      <c r="B279" s="47" t="s">
        <v>2</v>
      </c>
      <c r="C279" s="62" t="s">
        <v>2</v>
      </c>
      <c r="E279" s="47" t="s">
        <v>2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60">
        <v>0</v>
      </c>
      <c r="P279" s="58">
        <v>0</v>
      </c>
      <c r="Q279" s="58">
        <v>160000</v>
      </c>
      <c r="R279" s="58">
        <v>160000</v>
      </c>
      <c r="S279" s="58">
        <v>160000</v>
      </c>
      <c r="T279" s="61">
        <v>1</v>
      </c>
    </row>
    <row r="280" spans="1:20" ht="14.45" hidden="1" customHeight="1" outlineLevel="4" collapsed="1" x14ac:dyDescent="0.25">
      <c r="A280" s="47" t="s">
        <v>2</v>
      </c>
      <c r="B280" s="47" t="s">
        <v>2</v>
      </c>
      <c r="C280" s="62" t="s">
        <v>2</v>
      </c>
      <c r="D280" s="63" t="s">
        <v>2</v>
      </c>
      <c r="E280" s="63" t="s">
        <v>2</v>
      </c>
      <c r="F280" s="47" t="s">
        <v>2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0">
        <v>0</v>
      </c>
      <c r="P280" s="64">
        <v>0</v>
      </c>
      <c r="Q280" s="64">
        <v>160000</v>
      </c>
      <c r="R280" s="64">
        <v>160000</v>
      </c>
      <c r="S280" s="64">
        <v>160000</v>
      </c>
      <c r="T280" s="60">
        <v>1</v>
      </c>
    </row>
    <row r="281" spans="1:20" outlineLevel="1" x14ac:dyDescent="0.25">
      <c r="A281" s="52" t="s">
        <v>2</v>
      </c>
      <c r="B281" s="52" t="s">
        <v>2</v>
      </c>
      <c r="C281" s="66" t="s">
        <v>60</v>
      </c>
      <c r="H281" s="54">
        <v>349000</v>
      </c>
      <c r="I281" s="54">
        <v>0</v>
      </c>
      <c r="J281" s="54">
        <v>349000</v>
      </c>
      <c r="K281" s="54">
        <v>189367.98</v>
      </c>
      <c r="L281" s="54">
        <v>0</v>
      </c>
      <c r="M281" s="54">
        <v>189367.98</v>
      </c>
      <c r="N281" s="55">
        <v>-159632.01999999999</v>
      </c>
      <c r="O281" s="56">
        <v>0.54260166189111747</v>
      </c>
      <c r="P281" s="54">
        <v>385251.53999899997</v>
      </c>
      <c r="Q281" s="54">
        <v>0</v>
      </c>
      <c r="R281" s="54">
        <v>385251.53999899997</v>
      </c>
      <c r="S281" s="54">
        <v>36251.539999000001</v>
      </c>
      <c r="T281" s="57">
        <v>1.1038726074469913</v>
      </c>
    </row>
    <row r="282" spans="1:20" outlineLevel="2" collapsed="1" x14ac:dyDescent="0.25">
      <c r="A282" s="47" t="s">
        <v>2</v>
      </c>
      <c r="B282" s="47" t="s">
        <v>2</v>
      </c>
      <c r="D282" s="47" t="s">
        <v>61</v>
      </c>
      <c r="H282" s="58">
        <v>349000</v>
      </c>
      <c r="I282" s="58">
        <v>0</v>
      </c>
      <c r="J282" s="58">
        <v>349000</v>
      </c>
      <c r="K282" s="58">
        <v>189367.98</v>
      </c>
      <c r="L282" s="58">
        <v>0</v>
      </c>
      <c r="M282" s="58">
        <v>189367.98</v>
      </c>
      <c r="N282" s="59">
        <v>-159632.01999999999</v>
      </c>
      <c r="O282" s="60">
        <v>0.54260166189111747</v>
      </c>
      <c r="P282" s="58">
        <v>385251.53999899997</v>
      </c>
      <c r="Q282" s="58">
        <v>0</v>
      </c>
      <c r="R282" s="58">
        <v>385251.53999899997</v>
      </c>
      <c r="S282" s="58">
        <v>36251.539999000001</v>
      </c>
      <c r="T282" s="61">
        <v>1.1038726074469913</v>
      </c>
    </row>
    <row r="283" spans="1:20" ht="14.45" hidden="1" customHeight="1" outlineLevel="3" collapsed="1" x14ac:dyDescent="0.25">
      <c r="A283" s="47" t="s">
        <v>2</v>
      </c>
      <c r="B283" s="47" t="s">
        <v>2</v>
      </c>
      <c r="C283" s="62" t="s">
        <v>2</v>
      </c>
      <c r="E283" s="47" t="s">
        <v>2</v>
      </c>
      <c r="H283" s="58">
        <v>349000</v>
      </c>
      <c r="I283" s="58">
        <v>0</v>
      </c>
      <c r="J283" s="58">
        <v>349000</v>
      </c>
      <c r="K283" s="58">
        <v>189367.98</v>
      </c>
      <c r="L283" s="58">
        <v>0</v>
      </c>
      <c r="M283" s="58">
        <v>189367.98</v>
      </c>
      <c r="N283" s="59">
        <v>-159632.01999999999</v>
      </c>
      <c r="O283" s="60">
        <v>0.54260166189111747</v>
      </c>
      <c r="P283" s="58">
        <v>385251.53999899997</v>
      </c>
      <c r="Q283" s="58">
        <v>0</v>
      </c>
      <c r="R283" s="58">
        <v>385251.53999899997</v>
      </c>
      <c r="S283" s="58">
        <v>36251.539999000001</v>
      </c>
      <c r="T283" s="61">
        <v>1.1038726074469913</v>
      </c>
    </row>
    <row r="284" spans="1:20" ht="14.45" hidden="1" customHeight="1" outlineLevel="4" collapsed="1" x14ac:dyDescent="0.25">
      <c r="A284" s="47" t="s">
        <v>2</v>
      </c>
      <c r="B284" s="47" t="s">
        <v>2</v>
      </c>
      <c r="C284" s="62" t="s">
        <v>2</v>
      </c>
      <c r="D284" s="63" t="s">
        <v>2</v>
      </c>
      <c r="E284" s="63" t="s">
        <v>2</v>
      </c>
      <c r="F284" s="47" t="s">
        <v>2</v>
      </c>
      <c r="H284" s="64">
        <v>349000</v>
      </c>
      <c r="I284" s="64">
        <v>0</v>
      </c>
      <c r="J284" s="64">
        <v>349000</v>
      </c>
      <c r="K284" s="64">
        <v>189367.98</v>
      </c>
      <c r="L284" s="64">
        <v>0</v>
      </c>
      <c r="M284" s="64">
        <v>189367.98</v>
      </c>
      <c r="N284" s="65">
        <v>-159632.01999999999</v>
      </c>
      <c r="O284" s="60">
        <v>0.54260166189111747</v>
      </c>
      <c r="P284" s="64">
        <v>385251.53999899997</v>
      </c>
      <c r="Q284" s="64">
        <v>0</v>
      </c>
      <c r="R284" s="64">
        <v>385251.53999899997</v>
      </c>
      <c r="S284" s="64">
        <v>36251.539999000001</v>
      </c>
      <c r="T284" s="60">
        <v>1.1038726074469913</v>
      </c>
    </row>
    <row r="285" spans="1:20" outlineLevel="1" x14ac:dyDescent="0.25">
      <c r="A285" s="52" t="s">
        <v>2</v>
      </c>
      <c r="B285" s="52" t="s">
        <v>2</v>
      </c>
      <c r="C285" s="66" t="s">
        <v>62</v>
      </c>
      <c r="H285" s="54">
        <v>1077938</v>
      </c>
      <c r="I285" s="54">
        <v>0</v>
      </c>
      <c r="J285" s="54">
        <v>1077938</v>
      </c>
      <c r="K285" s="54">
        <v>403885.57</v>
      </c>
      <c r="L285" s="54">
        <v>0</v>
      </c>
      <c r="M285" s="54">
        <v>403885.57</v>
      </c>
      <c r="N285" s="55">
        <v>-674052.43</v>
      </c>
      <c r="O285" s="56">
        <v>0.37468348828967901</v>
      </c>
      <c r="P285" s="54">
        <v>1162282.1366679999</v>
      </c>
      <c r="Q285" s="55">
        <v>-23838</v>
      </c>
      <c r="R285" s="54">
        <v>1138444.1366679999</v>
      </c>
      <c r="S285" s="54">
        <v>60506.136667999999</v>
      </c>
      <c r="T285" s="57">
        <v>1.0561313699563426</v>
      </c>
    </row>
    <row r="286" spans="1:20" outlineLevel="2" collapsed="1" x14ac:dyDescent="0.25">
      <c r="A286" s="47" t="s">
        <v>2</v>
      </c>
      <c r="B286" s="47" t="s">
        <v>2</v>
      </c>
      <c r="D286" s="47" t="s">
        <v>63</v>
      </c>
      <c r="H286" s="58">
        <v>738390</v>
      </c>
      <c r="I286" s="58">
        <v>0</v>
      </c>
      <c r="J286" s="58">
        <v>738390</v>
      </c>
      <c r="K286" s="58">
        <v>323451.55</v>
      </c>
      <c r="L286" s="58">
        <v>0</v>
      </c>
      <c r="M286" s="58">
        <v>323451.55</v>
      </c>
      <c r="N286" s="59">
        <v>-414938.45</v>
      </c>
      <c r="O286" s="60">
        <v>0.43804974336055474</v>
      </c>
      <c r="P286" s="58">
        <v>870741.11333299999</v>
      </c>
      <c r="Q286" s="59">
        <v>-120351</v>
      </c>
      <c r="R286" s="58">
        <v>750390.11333299999</v>
      </c>
      <c r="S286" s="58">
        <v>12000.113332999999</v>
      </c>
      <c r="T286" s="61">
        <v>1.0162517278579071</v>
      </c>
    </row>
    <row r="287" spans="1:20" ht="14.45" hidden="1" customHeight="1" outlineLevel="3" collapsed="1" x14ac:dyDescent="0.25">
      <c r="A287" s="47" t="s">
        <v>2</v>
      </c>
      <c r="B287" s="47" t="s">
        <v>2</v>
      </c>
      <c r="C287" s="62" t="s">
        <v>2</v>
      </c>
      <c r="E287" s="47" t="s">
        <v>2</v>
      </c>
      <c r="H287" s="58">
        <v>738390</v>
      </c>
      <c r="I287" s="58">
        <v>0</v>
      </c>
      <c r="J287" s="58">
        <v>738390</v>
      </c>
      <c r="K287" s="58">
        <v>323451.55</v>
      </c>
      <c r="L287" s="58">
        <v>0</v>
      </c>
      <c r="M287" s="58">
        <v>323451.55</v>
      </c>
      <c r="N287" s="59">
        <v>-414938.45</v>
      </c>
      <c r="O287" s="60">
        <v>0.43804974336055474</v>
      </c>
      <c r="P287" s="58">
        <v>870741.11333299999</v>
      </c>
      <c r="Q287" s="59">
        <v>-120351</v>
      </c>
      <c r="R287" s="58">
        <v>750390.11333299999</v>
      </c>
      <c r="S287" s="58">
        <v>12000.113332999999</v>
      </c>
      <c r="T287" s="61">
        <v>1.0162517278579071</v>
      </c>
    </row>
    <row r="288" spans="1:20" ht="14.45" hidden="1" customHeight="1" outlineLevel="4" collapsed="1" x14ac:dyDescent="0.25">
      <c r="A288" s="47" t="s">
        <v>2</v>
      </c>
      <c r="B288" s="47" t="s">
        <v>2</v>
      </c>
      <c r="C288" s="62" t="s">
        <v>2</v>
      </c>
      <c r="D288" s="63" t="s">
        <v>2</v>
      </c>
      <c r="E288" s="63" t="s">
        <v>2</v>
      </c>
      <c r="F288" s="47" t="s">
        <v>2</v>
      </c>
      <c r="H288" s="64">
        <v>738390</v>
      </c>
      <c r="I288" s="64">
        <v>0</v>
      </c>
      <c r="J288" s="64">
        <v>738390</v>
      </c>
      <c r="K288" s="64">
        <v>323451.55</v>
      </c>
      <c r="L288" s="64">
        <v>0</v>
      </c>
      <c r="M288" s="64">
        <v>323451.55</v>
      </c>
      <c r="N288" s="65">
        <v>-414938.45</v>
      </c>
      <c r="O288" s="60">
        <v>0.43804974336055474</v>
      </c>
      <c r="P288" s="64">
        <v>870741.11333299999</v>
      </c>
      <c r="Q288" s="65">
        <v>-120351</v>
      </c>
      <c r="R288" s="64">
        <v>750390.11333299999</v>
      </c>
      <c r="S288" s="64">
        <v>12000.113332999999</v>
      </c>
      <c r="T288" s="60">
        <v>1.0162517278579071</v>
      </c>
    </row>
    <row r="289" spans="1:20" outlineLevel="2" collapsed="1" x14ac:dyDescent="0.25">
      <c r="A289" s="47" t="s">
        <v>2</v>
      </c>
      <c r="B289" s="47" t="s">
        <v>2</v>
      </c>
      <c r="D289" s="47" t="s">
        <v>64</v>
      </c>
      <c r="H289" s="58">
        <v>138148</v>
      </c>
      <c r="I289" s="58">
        <v>0</v>
      </c>
      <c r="J289" s="58">
        <v>138148</v>
      </c>
      <c r="K289" s="58">
        <v>8745.02</v>
      </c>
      <c r="L289" s="58">
        <v>0</v>
      </c>
      <c r="M289" s="58">
        <v>8745.02</v>
      </c>
      <c r="N289" s="59">
        <v>-129402.98</v>
      </c>
      <c r="O289" s="60">
        <v>6.3301821235197037E-2</v>
      </c>
      <c r="P289" s="58">
        <v>93466.926667000007</v>
      </c>
      <c r="Q289" s="58">
        <v>44681</v>
      </c>
      <c r="R289" s="58">
        <v>138147.92666699999</v>
      </c>
      <c r="S289" s="59">
        <v>-7.3332999999999995E-2</v>
      </c>
      <c r="T289" s="61">
        <v>0.99999946917074445</v>
      </c>
    </row>
    <row r="290" spans="1:20" ht="14.45" hidden="1" customHeight="1" outlineLevel="3" collapsed="1" x14ac:dyDescent="0.25">
      <c r="A290" s="47" t="s">
        <v>2</v>
      </c>
      <c r="B290" s="47" t="s">
        <v>2</v>
      </c>
      <c r="C290" s="62" t="s">
        <v>2</v>
      </c>
      <c r="E290" s="47" t="s">
        <v>2</v>
      </c>
      <c r="H290" s="58">
        <v>138148</v>
      </c>
      <c r="I290" s="58">
        <v>0</v>
      </c>
      <c r="J290" s="58">
        <v>138148</v>
      </c>
      <c r="K290" s="58">
        <v>8745.02</v>
      </c>
      <c r="L290" s="58">
        <v>0</v>
      </c>
      <c r="M290" s="58">
        <v>8745.02</v>
      </c>
      <c r="N290" s="59">
        <v>-129402.98</v>
      </c>
      <c r="O290" s="60">
        <v>6.3301821235197037E-2</v>
      </c>
      <c r="P290" s="58">
        <v>93466.926667000007</v>
      </c>
      <c r="Q290" s="58">
        <v>44681</v>
      </c>
      <c r="R290" s="58">
        <v>138147.92666699999</v>
      </c>
      <c r="S290" s="59">
        <v>-7.3332999999999995E-2</v>
      </c>
      <c r="T290" s="61">
        <v>0.99999946917074445</v>
      </c>
    </row>
    <row r="291" spans="1:20" ht="14.45" hidden="1" customHeight="1" outlineLevel="4" collapsed="1" x14ac:dyDescent="0.25">
      <c r="A291" s="47" t="s">
        <v>2</v>
      </c>
      <c r="B291" s="47" t="s">
        <v>2</v>
      </c>
      <c r="C291" s="62" t="s">
        <v>2</v>
      </c>
      <c r="D291" s="63" t="s">
        <v>2</v>
      </c>
      <c r="E291" s="63" t="s">
        <v>2</v>
      </c>
      <c r="F291" s="47" t="s">
        <v>2</v>
      </c>
      <c r="H291" s="64">
        <v>138148</v>
      </c>
      <c r="I291" s="64">
        <v>0</v>
      </c>
      <c r="J291" s="64">
        <v>138148</v>
      </c>
      <c r="K291" s="64">
        <v>8745.02</v>
      </c>
      <c r="L291" s="64">
        <v>0</v>
      </c>
      <c r="M291" s="64">
        <v>8745.02</v>
      </c>
      <c r="N291" s="65">
        <v>-129402.98</v>
      </c>
      <c r="O291" s="60">
        <v>6.3301821235197037E-2</v>
      </c>
      <c r="P291" s="64">
        <v>93466.926667000007</v>
      </c>
      <c r="Q291" s="64">
        <v>44681</v>
      </c>
      <c r="R291" s="64">
        <v>138147.92666699999</v>
      </c>
      <c r="S291" s="65">
        <v>-7.3332999999999995E-2</v>
      </c>
      <c r="T291" s="60">
        <v>0.99999946917074445</v>
      </c>
    </row>
    <row r="292" spans="1:20" outlineLevel="2" collapsed="1" x14ac:dyDescent="0.25">
      <c r="A292" s="47" t="s">
        <v>2</v>
      </c>
      <c r="B292" s="47" t="s">
        <v>2</v>
      </c>
      <c r="D292" s="47" t="s">
        <v>65</v>
      </c>
      <c r="H292" s="58">
        <v>201400</v>
      </c>
      <c r="I292" s="58">
        <v>0</v>
      </c>
      <c r="J292" s="58">
        <v>201400</v>
      </c>
      <c r="K292" s="58">
        <v>71689</v>
      </c>
      <c r="L292" s="58">
        <v>0</v>
      </c>
      <c r="M292" s="58">
        <v>71689</v>
      </c>
      <c r="N292" s="59">
        <v>-129711</v>
      </c>
      <c r="O292" s="60">
        <v>0.35595332671300894</v>
      </c>
      <c r="P292" s="58">
        <v>198074.09666800001</v>
      </c>
      <c r="Q292" s="58">
        <v>51832</v>
      </c>
      <c r="R292" s="58">
        <v>249906.09666800001</v>
      </c>
      <c r="S292" s="58">
        <v>48506.096667999998</v>
      </c>
      <c r="T292" s="61">
        <v>1.2408445713406158</v>
      </c>
    </row>
    <row r="293" spans="1:20" ht="14.45" hidden="1" customHeight="1" outlineLevel="3" collapsed="1" x14ac:dyDescent="0.25">
      <c r="A293" s="47" t="s">
        <v>2</v>
      </c>
      <c r="B293" s="47" t="s">
        <v>2</v>
      </c>
      <c r="C293" s="62" t="s">
        <v>2</v>
      </c>
      <c r="E293" s="47" t="s">
        <v>2</v>
      </c>
      <c r="H293" s="58">
        <v>201400</v>
      </c>
      <c r="I293" s="58">
        <v>0</v>
      </c>
      <c r="J293" s="58">
        <v>201400</v>
      </c>
      <c r="K293" s="58">
        <v>71689</v>
      </c>
      <c r="L293" s="58">
        <v>0</v>
      </c>
      <c r="M293" s="58">
        <v>71689</v>
      </c>
      <c r="N293" s="59">
        <v>-129711</v>
      </c>
      <c r="O293" s="60">
        <v>0.35595332671300894</v>
      </c>
      <c r="P293" s="58">
        <v>198074.09666800001</v>
      </c>
      <c r="Q293" s="58">
        <v>51832</v>
      </c>
      <c r="R293" s="58">
        <v>249906.09666800001</v>
      </c>
      <c r="S293" s="58">
        <v>48506.096667999998</v>
      </c>
      <c r="T293" s="61">
        <v>1.2408445713406158</v>
      </c>
    </row>
    <row r="294" spans="1:20" ht="14.45" hidden="1" customHeight="1" outlineLevel="4" collapsed="1" x14ac:dyDescent="0.25">
      <c r="A294" s="47" t="s">
        <v>2</v>
      </c>
      <c r="B294" s="47" t="s">
        <v>2</v>
      </c>
      <c r="C294" s="62" t="s">
        <v>2</v>
      </c>
      <c r="D294" s="63" t="s">
        <v>2</v>
      </c>
      <c r="E294" s="63" t="s">
        <v>2</v>
      </c>
      <c r="F294" s="47" t="s">
        <v>2</v>
      </c>
      <c r="H294" s="64">
        <v>201400</v>
      </c>
      <c r="I294" s="64">
        <v>0</v>
      </c>
      <c r="J294" s="64">
        <v>201400</v>
      </c>
      <c r="K294" s="64">
        <v>71689</v>
      </c>
      <c r="L294" s="64">
        <v>0</v>
      </c>
      <c r="M294" s="64">
        <v>71689</v>
      </c>
      <c r="N294" s="65">
        <v>-129711</v>
      </c>
      <c r="O294" s="60">
        <v>0.35595332671300894</v>
      </c>
      <c r="P294" s="64">
        <v>198074.09666800001</v>
      </c>
      <c r="Q294" s="64">
        <v>51832</v>
      </c>
      <c r="R294" s="64">
        <v>249906.09666800001</v>
      </c>
      <c r="S294" s="64">
        <v>48506.096667999998</v>
      </c>
      <c r="T294" s="60">
        <v>1.2408445713406158</v>
      </c>
    </row>
    <row r="295" spans="1:20" outlineLevel="1" x14ac:dyDescent="0.25">
      <c r="A295" s="52" t="s">
        <v>2</v>
      </c>
      <c r="B295" s="52" t="s">
        <v>2</v>
      </c>
      <c r="C295" s="66" t="s">
        <v>66</v>
      </c>
      <c r="H295" s="54">
        <v>1043713</v>
      </c>
      <c r="I295" s="54">
        <v>0</v>
      </c>
      <c r="J295" s="54">
        <v>1043713</v>
      </c>
      <c r="K295" s="54">
        <v>451127.56</v>
      </c>
      <c r="L295" s="54">
        <v>0</v>
      </c>
      <c r="M295" s="54">
        <v>451127.56</v>
      </c>
      <c r="N295" s="55">
        <v>-592585.43999999994</v>
      </c>
      <c r="O295" s="56">
        <v>0.43223334384069184</v>
      </c>
      <c r="P295" s="54">
        <v>855689.86666599999</v>
      </c>
      <c r="Q295" s="54">
        <v>0</v>
      </c>
      <c r="R295" s="54">
        <v>855689.86666599999</v>
      </c>
      <c r="S295" s="55">
        <v>-188023.13333400001</v>
      </c>
      <c r="T295" s="57">
        <v>0.81985168975187628</v>
      </c>
    </row>
    <row r="296" spans="1:20" outlineLevel="2" collapsed="1" x14ac:dyDescent="0.25">
      <c r="A296" s="47" t="s">
        <v>2</v>
      </c>
      <c r="B296" s="47" t="s">
        <v>2</v>
      </c>
      <c r="D296" s="47" t="s">
        <v>67</v>
      </c>
      <c r="H296" s="58">
        <v>74713</v>
      </c>
      <c r="I296" s="58">
        <v>0</v>
      </c>
      <c r="J296" s="58">
        <v>74713</v>
      </c>
      <c r="K296" s="59">
        <v>-49728</v>
      </c>
      <c r="L296" s="58">
        <v>0</v>
      </c>
      <c r="M296" s="59">
        <v>-49728</v>
      </c>
      <c r="N296" s="59">
        <v>-124441</v>
      </c>
      <c r="O296" s="67">
        <v>-0.66558697950825163</v>
      </c>
      <c r="P296" s="58">
        <v>92570.303333000003</v>
      </c>
      <c r="Q296" s="58">
        <v>0</v>
      </c>
      <c r="R296" s="58">
        <v>92570.303333000003</v>
      </c>
      <c r="S296" s="58">
        <v>17857.303333</v>
      </c>
      <c r="T296" s="61">
        <v>1.2390119970152451</v>
      </c>
    </row>
    <row r="297" spans="1:20" ht="14.45" hidden="1" customHeight="1" outlineLevel="3" collapsed="1" x14ac:dyDescent="0.25">
      <c r="A297" s="47" t="s">
        <v>2</v>
      </c>
      <c r="B297" s="47" t="s">
        <v>2</v>
      </c>
      <c r="C297" s="62" t="s">
        <v>2</v>
      </c>
      <c r="E297" s="47" t="s">
        <v>2</v>
      </c>
      <c r="H297" s="58">
        <v>74713</v>
      </c>
      <c r="I297" s="58">
        <v>0</v>
      </c>
      <c r="J297" s="58">
        <v>74713</v>
      </c>
      <c r="K297" s="59">
        <v>-49728</v>
      </c>
      <c r="L297" s="58">
        <v>0</v>
      </c>
      <c r="M297" s="59">
        <v>-49728</v>
      </c>
      <c r="N297" s="59">
        <v>-124441</v>
      </c>
      <c r="O297" s="67">
        <v>-0.66558697950825163</v>
      </c>
      <c r="P297" s="58">
        <v>92570.303333000003</v>
      </c>
      <c r="Q297" s="58">
        <v>0</v>
      </c>
      <c r="R297" s="58">
        <v>92570.303333000003</v>
      </c>
      <c r="S297" s="58">
        <v>17857.303333</v>
      </c>
      <c r="T297" s="61">
        <v>1.2390119970152451</v>
      </c>
    </row>
    <row r="298" spans="1:20" ht="14.45" hidden="1" customHeight="1" outlineLevel="4" collapsed="1" x14ac:dyDescent="0.25">
      <c r="A298" s="47" t="s">
        <v>2</v>
      </c>
      <c r="B298" s="47" t="s">
        <v>2</v>
      </c>
      <c r="C298" s="62" t="s">
        <v>2</v>
      </c>
      <c r="D298" s="63" t="s">
        <v>2</v>
      </c>
      <c r="E298" s="63" t="s">
        <v>2</v>
      </c>
      <c r="F298" s="47" t="s">
        <v>2</v>
      </c>
      <c r="H298" s="64">
        <v>74713</v>
      </c>
      <c r="I298" s="64">
        <v>0</v>
      </c>
      <c r="J298" s="64">
        <v>74713</v>
      </c>
      <c r="K298" s="65">
        <v>-49728</v>
      </c>
      <c r="L298" s="64">
        <v>0</v>
      </c>
      <c r="M298" s="65">
        <v>-49728</v>
      </c>
      <c r="N298" s="65">
        <v>-124441</v>
      </c>
      <c r="O298" s="67">
        <v>-0.66558697950825163</v>
      </c>
      <c r="P298" s="64">
        <v>92570.303333000003</v>
      </c>
      <c r="Q298" s="64">
        <v>0</v>
      </c>
      <c r="R298" s="64">
        <v>92570.303333000003</v>
      </c>
      <c r="S298" s="64">
        <v>17857.303333</v>
      </c>
      <c r="T298" s="60">
        <v>1.2390119970152451</v>
      </c>
    </row>
    <row r="299" spans="1:20" outlineLevel="2" collapsed="1" x14ac:dyDescent="0.25">
      <c r="A299" s="47" t="s">
        <v>2</v>
      </c>
      <c r="B299" s="47" t="s">
        <v>2</v>
      </c>
      <c r="D299" s="47" t="s">
        <v>68</v>
      </c>
      <c r="H299" s="58">
        <v>969000</v>
      </c>
      <c r="I299" s="58">
        <v>0</v>
      </c>
      <c r="J299" s="58">
        <v>969000</v>
      </c>
      <c r="K299" s="58">
        <v>500855.56</v>
      </c>
      <c r="L299" s="58">
        <v>0</v>
      </c>
      <c r="M299" s="58">
        <v>500855.56</v>
      </c>
      <c r="N299" s="59">
        <v>-468144.44</v>
      </c>
      <c r="O299" s="60">
        <v>0.51687880288957688</v>
      </c>
      <c r="P299" s="58">
        <v>763119.56333300006</v>
      </c>
      <c r="Q299" s="58">
        <v>0</v>
      </c>
      <c r="R299" s="58">
        <v>763119.56333300006</v>
      </c>
      <c r="S299" s="59">
        <v>-205880.436667</v>
      </c>
      <c r="T299" s="61">
        <v>0.78753308909494324</v>
      </c>
    </row>
    <row r="300" spans="1:20" ht="14.45" hidden="1" customHeight="1" outlineLevel="3" collapsed="1" x14ac:dyDescent="0.25">
      <c r="A300" s="47" t="s">
        <v>2</v>
      </c>
      <c r="B300" s="47" t="s">
        <v>2</v>
      </c>
      <c r="C300" s="62" t="s">
        <v>2</v>
      </c>
      <c r="E300" s="47" t="s">
        <v>2</v>
      </c>
      <c r="H300" s="58">
        <v>969000</v>
      </c>
      <c r="I300" s="58">
        <v>0</v>
      </c>
      <c r="J300" s="58">
        <v>969000</v>
      </c>
      <c r="K300" s="58">
        <v>500855.56</v>
      </c>
      <c r="L300" s="58">
        <v>0</v>
      </c>
      <c r="M300" s="58">
        <v>500855.56</v>
      </c>
      <c r="N300" s="59">
        <v>-468144.44</v>
      </c>
      <c r="O300" s="60">
        <v>0.51687880288957688</v>
      </c>
      <c r="P300" s="58">
        <v>763119.56333300006</v>
      </c>
      <c r="Q300" s="58">
        <v>0</v>
      </c>
      <c r="R300" s="58">
        <v>763119.56333300006</v>
      </c>
      <c r="S300" s="59">
        <v>-205880.436667</v>
      </c>
      <c r="T300" s="61">
        <v>0.78753308909494324</v>
      </c>
    </row>
    <row r="301" spans="1:20" ht="14.45" hidden="1" customHeight="1" outlineLevel="4" collapsed="1" x14ac:dyDescent="0.25">
      <c r="A301" s="47" t="s">
        <v>2</v>
      </c>
      <c r="B301" s="47" t="s">
        <v>2</v>
      </c>
      <c r="C301" s="62" t="s">
        <v>2</v>
      </c>
      <c r="D301" s="63" t="s">
        <v>2</v>
      </c>
      <c r="E301" s="63" t="s">
        <v>2</v>
      </c>
      <c r="F301" s="47" t="s">
        <v>2</v>
      </c>
      <c r="H301" s="64">
        <v>969000</v>
      </c>
      <c r="I301" s="64">
        <v>0</v>
      </c>
      <c r="J301" s="64">
        <v>969000</v>
      </c>
      <c r="K301" s="64">
        <v>500855.56</v>
      </c>
      <c r="L301" s="64">
        <v>0</v>
      </c>
      <c r="M301" s="64">
        <v>500855.56</v>
      </c>
      <c r="N301" s="65">
        <v>-468144.44</v>
      </c>
      <c r="O301" s="60">
        <v>0.51687880288957688</v>
      </c>
      <c r="P301" s="64">
        <v>763119.56333300006</v>
      </c>
      <c r="Q301" s="64">
        <v>0</v>
      </c>
      <c r="R301" s="64">
        <v>763119.56333300006</v>
      </c>
      <c r="S301" s="65">
        <v>-205880.436667</v>
      </c>
      <c r="T301" s="60">
        <v>0.78753308909494324</v>
      </c>
    </row>
    <row r="302" spans="1:20" outlineLevel="1" x14ac:dyDescent="0.25">
      <c r="A302" s="52" t="s">
        <v>2</v>
      </c>
      <c r="B302" s="52" t="s">
        <v>2</v>
      </c>
      <c r="C302" s="66" t="s">
        <v>69</v>
      </c>
      <c r="H302" s="54">
        <v>892000</v>
      </c>
      <c r="I302" s="54">
        <v>0</v>
      </c>
      <c r="J302" s="54">
        <v>892000</v>
      </c>
      <c r="K302" s="54">
        <v>2000</v>
      </c>
      <c r="L302" s="54">
        <v>0</v>
      </c>
      <c r="M302" s="54">
        <v>2000</v>
      </c>
      <c r="N302" s="55">
        <v>-890000</v>
      </c>
      <c r="O302" s="56">
        <v>2.242152466367713E-3</v>
      </c>
      <c r="P302" s="54">
        <v>2000</v>
      </c>
      <c r="Q302" s="54">
        <v>100000</v>
      </c>
      <c r="R302" s="54">
        <f>R303+R306+R309</f>
        <v>892000</v>
      </c>
      <c r="S302" s="55">
        <v>0</v>
      </c>
      <c r="T302" s="61">
        <v>1</v>
      </c>
    </row>
    <row r="303" spans="1:20" outlineLevel="2" collapsed="1" x14ac:dyDescent="0.25">
      <c r="A303" s="47" t="s">
        <v>2</v>
      </c>
      <c r="B303" s="47" t="s">
        <v>2</v>
      </c>
      <c r="D303" s="47" t="s">
        <v>70</v>
      </c>
      <c r="H303" s="58">
        <v>790000</v>
      </c>
      <c r="I303" s="58">
        <v>0</v>
      </c>
      <c r="J303" s="58">
        <v>790000</v>
      </c>
      <c r="K303" s="58">
        <v>0</v>
      </c>
      <c r="L303" s="58">
        <v>0</v>
      </c>
      <c r="M303" s="58">
        <v>0</v>
      </c>
      <c r="N303" s="59">
        <v>-790000</v>
      </c>
      <c r="O303" s="60">
        <v>0</v>
      </c>
      <c r="P303" s="58">
        <v>0</v>
      </c>
      <c r="Q303" s="58">
        <v>0</v>
      </c>
      <c r="R303" s="58">
        <v>790000</v>
      </c>
      <c r="S303" s="59">
        <v>0</v>
      </c>
      <c r="T303" s="61">
        <v>1</v>
      </c>
    </row>
    <row r="304" spans="1:20" ht="14.45" hidden="1" customHeight="1" outlineLevel="3" collapsed="1" x14ac:dyDescent="0.25">
      <c r="A304" s="47" t="s">
        <v>2</v>
      </c>
      <c r="B304" s="47" t="s">
        <v>2</v>
      </c>
      <c r="C304" s="62" t="s">
        <v>2</v>
      </c>
      <c r="E304" s="47" t="s">
        <v>2</v>
      </c>
      <c r="H304" s="58">
        <v>790000</v>
      </c>
      <c r="I304" s="58">
        <v>0</v>
      </c>
      <c r="J304" s="58">
        <v>790000</v>
      </c>
      <c r="K304" s="58">
        <v>0</v>
      </c>
      <c r="L304" s="58">
        <v>0</v>
      </c>
      <c r="M304" s="58">
        <v>0</v>
      </c>
      <c r="N304" s="59">
        <v>-790000</v>
      </c>
      <c r="O304" s="60">
        <v>0</v>
      </c>
      <c r="P304" s="58">
        <v>0</v>
      </c>
      <c r="Q304" s="58">
        <v>0</v>
      </c>
      <c r="R304" s="58">
        <v>0</v>
      </c>
      <c r="S304" s="59">
        <v>-790000</v>
      </c>
      <c r="T304" s="61">
        <v>0</v>
      </c>
    </row>
    <row r="305" spans="1:20" ht="14.45" hidden="1" customHeight="1" outlineLevel="4" collapsed="1" x14ac:dyDescent="0.25">
      <c r="A305" s="47" t="s">
        <v>2</v>
      </c>
      <c r="B305" s="47" t="s">
        <v>2</v>
      </c>
      <c r="C305" s="62" t="s">
        <v>2</v>
      </c>
      <c r="D305" s="63" t="s">
        <v>2</v>
      </c>
      <c r="E305" s="63" t="s">
        <v>2</v>
      </c>
      <c r="F305" s="47" t="s">
        <v>2</v>
      </c>
      <c r="H305" s="64">
        <v>790000</v>
      </c>
      <c r="I305" s="64">
        <v>0</v>
      </c>
      <c r="J305" s="64">
        <v>790000</v>
      </c>
      <c r="K305" s="64">
        <v>0</v>
      </c>
      <c r="L305" s="64">
        <v>0</v>
      </c>
      <c r="M305" s="64">
        <v>0</v>
      </c>
      <c r="N305" s="65">
        <v>-790000</v>
      </c>
      <c r="O305" s="60">
        <v>0</v>
      </c>
      <c r="P305" s="64">
        <v>0</v>
      </c>
      <c r="Q305" s="64">
        <v>0</v>
      </c>
      <c r="R305" s="64">
        <v>0</v>
      </c>
      <c r="S305" s="65">
        <v>-790000</v>
      </c>
      <c r="T305" s="60">
        <v>0</v>
      </c>
    </row>
    <row r="306" spans="1:20" outlineLevel="2" collapsed="1" x14ac:dyDescent="0.25">
      <c r="A306" s="47" t="s">
        <v>2</v>
      </c>
      <c r="B306" s="47" t="s">
        <v>2</v>
      </c>
      <c r="D306" s="47" t="s">
        <v>71</v>
      </c>
      <c r="H306" s="58">
        <v>100000</v>
      </c>
      <c r="I306" s="58">
        <v>0</v>
      </c>
      <c r="J306" s="58">
        <v>100000</v>
      </c>
      <c r="K306" s="58">
        <v>0</v>
      </c>
      <c r="L306" s="58">
        <v>0</v>
      </c>
      <c r="M306" s="58">
        <v>0</v>
      </c>
      <c r="N306" s="59">
        <v>-100000</v>
      </c>
      <c r="O306" s="60">
        <v>0</v>
      </c>
      <c r="P306" s="58">
        <v>0</v>
      </c>
      <c r="Q306" s="58">
        <v>100000</v>
      </c>
      <c r="R306" s="58">
        <v>100000</v>
      </c>
      <c r="S306" s="58">
        <v>0</v>
      </c>
      <c r="T306" s="61">
        <v>1</v>
      </c>
    </row>
    <row r="307" spans="1:20" ht="14.45" hidden="1" customHeight="1" outlineLevel="3" collapsed="1" x14ac:dyDescent="0.25">
      <c r="A307" s="47" t="s">
        <v>2</v>
      </c>
      <c r="B307" s="47" t="s">
        <v>2</v>
      </c>
      <c r="C307" s="62" t="s">
        <v>2</v>
      </c>
      <c r="E307" s="47" t="s">
        <v>2</v>
      </c>
      <c r="H307" s="58">
        <v>100000</v>
      </c>
      <c r="I307" s="58">
        <v>0</v>
      </c>
      <c r="J307" s="58">
        <v>100000</v>
      </c>
      <c r="K307" s="58">
        <v>0</v>
      </c>
      <c r="L307" s="58">
        <v>0</v>
      </c>
      <c r="M307" s="58">
        <v>0</v>
      </c>
      <c r="N307" s="59">
        <v>-100000</v>
      </c>
      <c r="O307" s="60">
        <v>0</v>
      </c>
      <c r="P307" s="58">
        <v>0</v>
      </c>
      <c r="Q307" s="58">
        <v>100000</v>
      </c>
      <c r="R307" s="58">
        <v>100000</v>
      </c>
      <c r="S307" s="58">
        <v>0</v>
      </c>
      <c r="T307" s="61">
        <v>1</v>
      </c>
    </row>
    <row r="308" spans="1:20" ht="14.45" hidden="1" customHeight="1" outlineLevel="4" collapsed="1" x14ac:dyDescent="0.25">
      <c r="A308" s="47" t="s">
        <v>2</v>
      </c>
      <c r="B308" s="47" t="s">
        <v>2</v>
      </c>
      <c r="C308" s="62" t="s">
        <v>2</v>
      </c>
      <c r="D308" s="63" t="s">
        <v>2</v>
      </c>
      <c r="E308" s="63" t="s">
        <v>2</v>
      </c>
      <c r="F308" s="47" t="s">
        <v>2</v>
      </c>
      <c r="H308" s="64">
        <v>100000</v>
      </c>
      <c r="I308" s="64">
        <v>0</v>
      </c>
      <c r="J308" s="64">
        <v>100000</v>
      </c>
      <c r="K308" s="64">
        <v>0</v>
      </c>
      <c r="L308" s="64">
        <v>0</v>
      </c>
      <c r="M308" s="64">
        <v>0</v>
      </c>
      <c r="N308" s="65">
        <v>-100000</v>
      </c>
      <c r="O308" s="60">
        <v>0</v>
      </c>
      <c r="P308" s="64">
        <v>0</v>
      </c>
      <c r="Q308" s="64">
        <v>100000</v>
      </c>
      <c r="R308" s="64">
        <v>100000</v>
      </c>
      <c r="S308" s="64">
        <v>0</v>
      </c>
      <c r="T308" s="60">
        <v>1</v>
      </c>
    </row>
    <row r="309" spans="1:20" outlineLevel="2" collapsed="1" x14ac:dyDescent="0.25">
      <c r="A309" s="47" t="s">
        <v>2</v>
      </c>
      <c r="B309" s="47" t="s">
        <v>2</v>
      </c>
      <c r="D309" s="47" t="s">
        <v>72</v>
      </c>
      <c r="H309" s="58">
        <v>2000</v>
      </c>
      <c r="I309" s="58">
        <v>0</v>
      </c>
      <c r="J309" s="58">
        <v>2000</v>
      </c>
      <c r="K309" s="58">
        <v>2000</v>
      </c>
      <c r="L309" s="58">
        <v>0</v>
      </c>
      <c r="M309" s="58">
        <v>2000</v>
      </c>
      <c r="N309" s="58">
        <v>0</v>
      </c>
      <c r="O309" s="60">
        <v>1</v>
      </c>
      <c r="P309" s="58">
        <v>2000</v>
      </c>
      <c r="Q309" s="58">
        <v>0</v>
      </c>
      <c r="R309" s="58">
        <v>2000</v>
      </c>
      <c r="S309" s="58">
        <v>0</v>
      </c>
      <c r="T309" s="61">
        <v>1</v>
      </c>
    </row>
    <row r="310" spans="1:20" ht="14.45" hidden="1" customHeight="1" outlineLevel="3" collapsed="1" x14ac:dyDescent="0.25">
      <c r="A310" s="47" t="s">
        <v>2</v>
      </c>
      <c r="B310" s="47" t="s">
        <v>2</v>
      </c>
      <c r="C310" s="62" t="s">
        <v>2</v>
      </c>
      <c r="E310" s="47" t="s">
        <v>2</v>
      </c>
      <c r="H310" s="58">
        <v>2000</v>
      </c>
      <c r="I310" s="58">
        <v>0</v>
      </c>
      <c r="J310" s="58">
        <v>2000</v>
      </c>
      <c r="K310" s="58">
        <v>2000</v>
      </c>
      <c r="L310" s="58">
        <v>0</v>
      </c>
      <c r="M310" s="58">
        <v>2000</v>
      </c>
      <c r="N310" s="58">
        <v>0</v>
      </c>
      <c r="O310" s="60">
        <v>1</v>
      </c>
      <c r="P310" s="58">
        <v>2000</v>
      </c>
      <c r="Q310" s="58">
        <v>0</v>
      </c>
      <c r="R310" s="58">
        <v>2000</v>
      </c>
      <c r="S310" s="58">
        <v>0</v>
      </c>
      <c r="T310" s="61">
        <v>1</v>
      </c>
    </row>
    <row r="311" spans="1:20" ht="14.45" hidden="1" customHeight="1" outlineLevel="4" collapsed="1" x14ac:dyDescent="0.25">
      <c r="A311" s="47" t="s">
        <v>2</v>
      </c>
      <c r="B311" s="47" t="s">
        <v>2</v>
      </c>
      <c r="C311" s="62" t="s">
        <v>2</v>
      </c>
      <c r="D311" s="63" t="s">
        <v>2</v>
      </c>
      <c r="E311" s="63" t="s">
        <v>2</v>
      </c>
      <c r="F311" s="47" t="s">
        <v>2</v>
      </c>
      <c r="H311" s="64">
        <v>2000</v>
      </c>
      <c r="I311" s="64">
        <v>0</v>
      </c>
      <c r="J311" s="64">
        <v>2000</v>
      </c>
      <c r="K311" s="64">
        <v>2000</v>
      </c>
      <c r="L311" s="64">
        <v>0</v>
      </c>
      <c r="M311" s="64">
        <v>2000</v>
      </c>
      <c r="N311" s="64">
        <v>0</v>
      </c>
      <c r="O311" s="60">
        <v>1</v>
      </c>
      <c r="P311" s="64">
        <v>2000</v>
      </c>
      <c r="Q311" s="64">
        <v>0</v>
      </c>
      <c r="R311" s="64">
        <v>2000</v>
      </c>
      <c r="S311" s="64">
        <v>0</v>
      </c>
      <c r="T311" s="60">
        <v>1</v>
      </c>
    </row>
    <row r="312" spans="1:20" outlineLevel="1" x14ac:dyDescent="0.25">
      <c r="A312" s="52" t="s">
        <v>2</v>
      </c>
      <c r="B312" s="52" t="s">
        <v>2</v>
      </c>
      <c r="C312" s="66" t="s">
        <v>73</v>
      </c>
      <c r="H312" s="54">
        <v>243750</v>
      </c>
      <c r="I312" s="54">
        <v>0</v>
      </c>
      <c r="J312" s="54">
        <v>243750</v>
      </c>
      <c r="K312" s="55">
        <v>-3263.2</v>
      </c>
      <c r="L312" s="54">
        <v>0</v>
      </c>
      <c r="M312" s="55">
        <v>-3263.2</v>
      </c>
      <c r="N312" s="55">
        <v>-247013.2</v>
      </c>
      <c r="O312" s="82">
        <v>-1.338748717948718E-2</v>
      </c>
      <c r="P312" s="54">
        <v>27052.663334000001</v>
      </c>
      <c r="Q312" s="54">
        <v>216697</v>
      </c>
      <c r="R312" s="54">
        <v>243749.66333400001</v>
      </c>
      <c r="S312" s="55">
        <v>-0.33666600000000002</v>
      </c>
      <c r="T312" s="57">
        <v>0.99999861880615382</v>
      </c>
    </row>
    <row r="313" spans="1:20" outlineLevel="2" x14ac:dyDescent="0.25">
      <c r="A313" s="47" t="s">
        <v>2</v>
      </c>
      <c r="B313" s="47" t="s">
        <v>2</v>
      </c>
      <c r="D313" s="47" t="s">
        <v>74</v>
      </c>
      <c r="H313" s="58">
        <v>243750</v>
      </c>
      <c r="I313" s="58">
        <v>0</v>
      </c>
      <c r="J313" s="58">
        <v>243750</v>
      </c>
      <c r="K313" s="59">
        <v>-3263.2</v>
      </c>
      <c r="L313" s="58">
        <v>0</v>
      </c>
      <c r="M313" s="59">
        <v>-3263.2</v>
      </c>
      <c r="N313" s="59">
        <v>-247013.2</v>
      </c>
      <c r="O313" s="67">
        <v>-1.338748717948718E-2</v>
      </c>
      <c r="P313" s="58">
        <v>27052.663334000001</v>
      </c>
      <c r="Q313" s="58">
        <v>216697</v>
      </c>
      <c r="R313" s="58">
        <v>243749.66333400001</v>
      </c>
      <c r="S313" s="59">
        <v>-0.33666600000000002</v>
      </c>
      <c r="T313" s="61">
        <v>0.99999861880615382</v>
      </c>
    </row>
    <row r="314" spans="1:20" ht="14.45" customHeight="1" outlineLevel="3" x14ac:dyDescent="0.25">
      <c r="A314" s="47" t="s">
        <v>2</v>
      </c>
      <c r="B314" s="47" t="s">
        <v>2</v>
      </c>
      <c r="C314" s="62" t="s">
        <v>2</v>
      </c>
      <c r="E314" s="47" t="s">
        <v>2</v>
      </c>
      <c r="H314" s="58">
        <v>243750</v>
      </c>
      <c r="I314" s="58">
        <v>0</v>
      </c>
      <c r="J314" s="58">
        <v>243750</v>
      </c>
      <c r="K314" s="59">
        <v>-3263.2</v>
      </c>
      <c r="L314" s="58">
        <v>0</v>
      </c>
      <c r="M314" s="59">
        <v>-3263.2</v>
      </c>
      <c r="N314" s="59">
        <v>-247013.2</v>
      </c>
      <c r="O314" s="67">
        <v>-1.338748717948718E-2</v>
      </c>
      <c r="P314" s="58">
        <v>27052.663334000001</v>
      </c>
      <c r="Q314" s="58">
        <v>216697</v>
      </c>
      <c r="R314" s="58">
        <v>243749.66333400001</v>
      </c>
      <c r="S314" s="59">
        <v>-0.33666600000000002</v>
      </c>
      <c r="T314" s="61">
        <v>0.99999861880615382</v>
      </c>
    </row>
    <row r="315" spans="1:20" ht="14.45" customHeight="1" outlineLevel="4" collapsed="1" x14ac:dyDescent="0.25">
      <c r="A315" s="47" t="s">
        <v>2</v>
      </c>
      <c r="B315" s="47" t="s">
        <v>2</v>
      </c>
      <c r="C315" s="62" t="s">
        <v>2</v>
      </c>
      <c r="D315" s="63" t="s">
        <v>2</v>
      </c>
      <c r="E315" s="63" t="s">
        <v>2</v>
      </c>
      <c r="F315" s="47" t="s">
        <v>2</v>
      </c>
      <c r="H315" s="64">
        <v>243750</v>
      </c>
      <c r="I315" s="64">
        <v>0</v>
      </c>
      <c r="J315" s="64">
        <v>243750</v>
      </c>
      <c r="K315" s="65">
        <v>-3263.2</v>
      </c>
      <c r="L315" s="64">
        <v>0</v>
      </c>
      <c r="M315" s="65">
        <v>-3263.2</v>
      </c>
      <c r="N315" s="65">
        <v>-247013.2</v>
      </c>
      <c r="O315" s="67">
        <v>-1.338748717948718E-2</v>
      </c>
      <c r="P315" s="64">
        <v>27052.663334000001</v>
      </c>
      <c r="Q315" s="64">
        <v>216697</v>
      </c>
      <c r="R315" s="64">
        <v>243749.66333400001</v>
      </c>
      <c r="S315" s="65">
        <v>-0.33666600000000002</v>
      </c>
      <c r="T315" s="60">
        <v>0.99999861880615382</v>
      </c>
    </row>
    <row r="316" spans="1:20" x14ac:dyDescent="0.25">
      <c r="A316" s="68" t="s">
        <v>75</v>
      </c>
      <c r="B316" s="42"/>
      <c r="C316" s="42"/>
      <c r="D316" s="42"/>
      <c r="E316" s="42"/>
      <c r="F316" s="42"/>
      <c r="G316" s="42"/>
      <c r="H316" s="69">
        <v>190403951</v>
      </c>
      <c r="I316" s="69">
        <v>1159071</v>
      </c>
      <c r="J316" s="69">
        <v>191563022</v>
      </c>
      <c r="K316" s="69">
        <v>62578027.350000001</v>
      </c>
      <c r="L316" s="69">
        <v>0</v>
      </c>
      <c r="M316" s="69">
        <v>62578027.350000001</v>
      </c>
      <c r="N316" s="70">
        <v>-128984994.65000001</v>
      </c>
      <c r="O316" s="71">
        <v>0.32667070448491881</v>
      </c>
      <c r="P316" s="69">
        <v>170924921.456642</v>
      </c>
      <c r="Q316" s="69">
        <v>21811019</v>
      </c>
      <c r="R316" s="69">
        <f>192735940.456642+790000</f>
        <v>193525940.456642</v>
      </c>
      <c r="S316" s="69">
        <v>1172918.456642</v>
      </c>
      <c r="T316" s="71">
        <v>1.01</v>
      </c>
    </row>
    <row r="317" spans="1:20" x14ac:dyDescent="0.25">
      <c r="A317" s="45" t="s">
        <v>76</v>
      </c>
      <c r="H317" s="46" t="s">
        <v>2</v>
      </c>
      <c r="I317" s="46" t="s">
        <v>2</v>
      </c>
      <c r="J317" s="46" t="s">
        <v>2</v>
      </c>
      <c r="K317" s="46" t="s">
        <v>2</v>
      </c>
      <c r="L317" s="46" t="s">
        <v>2</v>
      </c>
      <c r="M317" s="46" t="s">
        <v>2</v>
      </c>
      <c r="N317" s="46" t="s">
        <v>2</v>
      </c>
      <c r="O317" s="46" t="s">
        <v>2</v>
      </c>
      <c r="P317" s="46" t="s">
        <v>2</v>
      </c>
      <c r="Q317" s="46" t="s">
        <v>2</v>
      </c>
      <c r="R317" s="46" t="s">
        <v>2</v>
      </c>
      <c r="S317" s="46" t="s">
        <v>2</v>
      </c>
      <c r="T317" s="46" t="s">
        <v>2</v>
      </c>
    </row>
    <row r="318" spans="1:20" x14ac:dyDescent="0.25">
      <c r="A318" s="47" t="s">
        <v>2</v>
      </c>
      <c r="B318" s="48" t="s">
        <v>27</v>
      </c>
      <c r="H318" s="49">
        <v>57400</v>
      </c>
      <c r="I318" s="49">
        <v>0</v>
      </c>
      <c r="J318" s="49">
        <v>57400</v>
      </c>
      <c r="K318" s="49">
        <v>8992.34</v>
      </c>
      <c r="L318" s="49">
        <v>15825</v>
      </c>
      <c r="M318" s="49">
        <v>24817.34</v>
      </c>
      <c r="N318" s="49">
        <v>32582.66</v>
      </c>
      <c r="O318" s="51">
        <v>0.43235783972125436</v>
      </c>
      <c r="P318" s="49">
        <v>20891.586664999999</v>
      </c>
      <c r="Q318" s="49">
        <v>21169</v>
      </c>
      <c r="R318" s="49">
        <v>42060.586665000003</v>
      </c>
      <c r="S318" s="50">
        <v>-485.58666499999998</v>
      </c>
      <c r="T318" s="51">
        <v>1.0084596979965157</v>
      </c>
    </row>
    <row r="319" spans="1:20" outlineLevel="1" x14ac:dyDescent="0.25">
      <c r="A319" s="52" t="s">
        <v>2</v>
      </c>
      <c r="B319" s="52" t="s">
        <v>2</v>
      </c>
      <c r="C319" s="53" t="s">
        <v>88</v>
      </c>
      <c r="H319" s="54">
        <v>57400</v>
      </c>
      <c r="I319" s="54">
        <v>0</v>
      </c>
      <c r="J319" s="54">
        <v>57400</v>
      </c>
      <c r="K319" s="54">
        <v>8992.34</v>
      </c>
      <c r="L319" s="54">
        <v>15825</v>
      </c>
      <c r="M319" s="54">
        <v>24817.34</v>
      </c>
      <c r="N319" s="54">
        <v>32582.66</v>
      </c>
      <c r="O319" s="56">
        <v>0.43235783972125436</v>
      </c>
      <c r="P319" s="54">
        <v>20891.586664999999</v>
      </c>
      <c r="Q319" s="54">
        <v>21169</v>
      </c>
      <c r="R319" s="54">
        <v>42060.586665000003</v>
      </c>
      <c r="S319" s="55">
        <v>-485.58666499999998</v>
      </c>
      <c r="T319" s="57">
        <v>1.0084596979965157</v>
      </c>
    </row>
    <row r="320" spans="1:20" outlineLevel="2" collapsed="1" x14ac:dyDescent="0.25">
      <c r="A320" s="47" t="s">
        <v>2</v>
      </c>
      <c r="B320" s="47" t="s">
        <v>2</v>
      </c>
      <c r="D320" s="47" t="s">
        <v>28</v>
      </c>
      <c r="H320" s="58">
        <v>57400</v>
      </c>
      <c r="I320" s="58">
        <v>0</v>
      </c>
      <c r="J320" s="58">
        <v>57400</v>
      </c>
      <c r="K320" s="58">
        <v>8992.34</v>
      </c>
      <c r="L320" s="58">
        <v>15825</v>
      </c>
      <c r="M320" s="58">
        <v>24817.34</v>
      </c>
      <c r="N320" s="58">
        <v>32582.66</v>
      </c>
      <c r="O320" s="60">
        <v>0.43235783972125436</v>
      </c>
      <c r="P320" s="58">
        <v>20891.586664999999</v>
      </c>
      <c r="Q320" s="58">
        <v>21169</v>
      </c>
      <c r="R320" s="58">
        <v>42060.586665000003</v>
      </c>
      <c r="S320" s="59">
        <v>-485.58666499999998</v>
      </c>
      <c r="T320" s="61">
        <v>1.0084596979965157</v>
      </c>
    </row>
    <row r="321" spans="1:20" ht="14.45" hidden="1" customHeight="1" outlineLevel="3" collapsed="1" x14ac:dyDescent="0.25">
      <c r="A321" s="47" t="s">
        <v>2</v>
      </c>
      <c r="B321" s="47" t="s">
        <v>2</v>
      </c>
      <c r="C321" s="62" t="s">
        <v>2</v>
      </c>
      <c r="E321" s="47" t="s">
        <v>2</v>
      </c>
      <c r="H321" s="58">
        <v>57400</v>
      </c>
      <c r="I321" s="58">
        <v>0</v>
      </c>
      <c r="J321" s="58">
        <v>57400</v>
      </c>
      <c r="K321" s="58">
        <v>8992.34</v>
      </c>
      <c r="L321" s="58">
        <v>15825</v>
      </c>
      <c r="M321" s="58">
        <v>24817.34</v>
      </c>
      <c r="N321" s="58">
        <v>32582.66</v>
      </c>
      <c r="O321" s="60">
        <v>0.43235783972125436</v>
      </c>
      <c r="P321" s="58">
        <v>20891.586664999999</v>
      </c>
      <c r="Q321" s="58">
        <v>21169</v>
      </c>
      <c r="R321" s="58">
        <v>42060.586665000003</v>
      </c>
      <c r="S321" s="59">
        <v>-485.58666499999998</v>
      </c>
      <c r="T321" s="61">
        <v>1.0084596979965157</v>
      </c>
    </row>
    <row r="322" spans="1:20" ht="14.45" hidden="1" customHeight="1" outlineLevel="4" collapsed="1" x14ac:dyDescent="0.25">
      <c r="A322" s="47" t="s">
        <v>2</v>
      </c>
      <c r="B322" s="47" t="s">
        <v>2</v>
      </c>
      <c r="C322" s="62" t="s">
        <v>2</v>
      </c>
      <c r="D322" s="63" t="s">
        <v>2</v>
      </c>
      <c r="E322" s="63" t="s">
        <v>2</v>
      </c>
      <c r="F322" s="47" t="s">
        <v>2</v>
      </c>
      <c r="H322" s="64">
        <v>0</v>
      </c>
      <c r="I322" s="64">
        <v>0</v>
      </c>
      <c r="J322" s="64">
        <v>0</v>
      </c>
      <c r="K322" s="64">
        <v>56.75</v>
      </c>
      <c r="L322" s="64">
        <v>0</v>
      </c>
      <c r="M322" s="64">
        <v>56.75</v>
      </c>
      <c r="N322" s="65">
        <v>-56.75</v>
      </c>
      <c r="O322" s="67">
        <v>-1</v>
      </c>
      <c r="P322" s="64">
        <v>181.75</v>
      </c>
      <c r="Q322" s="64">
        <v>21169</v>
      </c>
      <c r="R322" s="64">
        <v>21350.75</v>
      </c>
      <c r="S322" s="65">
        <v>-21350.75</v>
      </c>
      <c r="T322" s="67">
        <v>-1</v>
      </c>
    </row>
    <row r="323" spans="1:20" ht="14.45" hidden="1" customHeight="1" outlineLevel="4" collapsed="1" x14ac:dyDescent="0.25">
      <c r="A323" s="47" t="s">
        <v>2</v>
      </c>
      <c r="B323" s="47" t="s">
        <v>2</v>
      </c>
      <c r="C323" s="62" t="s">
        <v>2</v>
      </c>
      <c r="D323" s="63" t="s">
        <v>2</v>
      </c>
      <c r="E323" s="63" t="s">
        <v>2</v>
      </c>
      <c r="F323" s="47" t="s">
        <v>2</v>
      </c>
      <c r="H323" s="64">
        <v>0</v>
      </c>
      <c r="I323" s="64">
        <v>0</v>
      </c>
      <c r="J323" s="64">
        <v>0</v>
      </c>
      <c r="K323" s="64">
        <v>300</v>
      </c>
      <c r="L323" s="64">
        <v>0</v>
      </c>
      <c r="M323" s="64">
        <v>300</v>
      </c>
      <c r="N323" s="65">
        <v>-300</v>
      </c>
      <c r="O323" s="67">
        <v>-1</v>
      </c>
      <c r="P323" s="64">
        <v>303.66666600000002</v>
      </c>
      <c r="Q323" s="64">
        <v>0</v>
      </c>
      <c r="R323" s="64">
        <v>303.66666600000002</v>
      </c>
      <c r="S323" s="65">
        <v>-303.66666600000002</v>
      </c>
      <c r="T323" s="67">
        <v>-1</v>
      </c>
    </row>
    <row r="324" spans="1:20" ht="14.45" hidden="1" customHeight="1" outlineLevel="4" collapsed="1" x14ac:dyDescent="0.25">
      <c r="A324" s="47" t="s">
        <v>2</v>
      </c>
      <c r="B324" s="47" t="s">
        <v>2</v>
      </c>
      <c r="C324" s="62" t="s">
        <v>2</v>
      </c>
      <c r="D324" s="63" t="s">
        <v>2</v>
      </c>
      <c r="E324" s="63" t="s">
        <v>2</v>
      </c>
      <c r="F324" s="47" t="s">
        <v>2</v>
      </c>
      <c r="H324" s="64">
        <v>0</v>
      </c>
      <c r="I324" s="64">
        <v>0</v>
      </c>
      <c r="J324" s="64">
        <v>0</v>
      </c>
      <c r="K324" s="64">
        <v>7167.12</v>
      </c>
      <c r="L324" s="64">
        <v>0</v>
      </c>
      <c r="M324" s="64">
        <v>7167.12</v>
      </c>
      <c r="N324" s="65">
        <v>-7167.12</v>
      </c>
      <c r="O324" s="67">
        <v>-1</v>
      </c>
      <c r="P324" s="64">
        <v>9556.16</v>
      </c>
      <c r="Q324" s="64">
        <v>0</v>
      </c>
      <c r="R324" s="64">
        <v>9556.16</v>
      </c>
      <c r="S324" s="65">
        <v>-9556.16</v>
      </c>
      <c r="T324" s="67">
        <v>-1</v>
      </c>
    </row>
    <row r="325" spans="1:20" ht="14.45" hidden="1" customHeight="1" outlineLevel="4" collapsed="1" x14ac:dyDescent="0.25">
      <c r="A325" s="47" t="s">
        <v>2</v>
      </c>
      <c r="B325" s="47" t="s">
        <v>2</v>
      </c>
      <c r="C325" s="62" t="s">
        <v>2</v>
      </c>
      <c r="D325" s="63" t="s">
        <v>2</v>
      </c>
      <c r="E325" s="63" t="s">
        <v>2</v>
      </c>
      <c r="F325" s="47" t="s">
        <v>2</v>
      </c>
      <c r="H325" s="64">
        <v>49750</v>
      </c>
      <c r="I325" s="64">
        <v>0</v>
      </c>
      <c r="J325" s="64">
        <v>49750</v>
      </c>
      <c r="K325" s="64">
        <v>1468.47</v>
      </c>
      <c r="L325" s="64">
        <v>15825</v>
      </c>
      <c r="M325" s="64">
        <v>17293.47</v>
      </c>
      <c r="N325" s="64">
        <v>32456.53</v>
      </c>
      <c r="O325" s="60">
        <v>0.34760743718592962</v>
      </c>
      <c r="P325" s="64">
        <v>10850.009999</v>
      </c>
      <c r="Q325" s="64">
        <v>0</v>
      </c>
      <c r="R325" s="64">
        <v>10850.009999</v>
      </c>
      <c r="S325" s="64">
        <v>23074.990000999998</v>
      </c>
      <c r="T325" s="60">
        <v>0.53618110550753773</v>
      </c>
    </row>
    <row r="326" spans="1:20" ht="14.45" hidden="1" customHeight="1" outlineLevel="4" collapsed="1" x14ac:dyDescent="0.25">
      <c r="A326" s="47" t="s">
        <v>2</v>
      </c>
      <c r="B326" s="47" t="s">
        <v>2</v>
      </c>
      <c r="C326" s="62" t="s">
        <v>2</v>
      </c>
      <c r="D326" s="63" t="s">
        <v>2</v>
      </c>
      <c r="E326" s="63" t="s">
        <v>2</v>
      </c>
      <c r="F326" s="47" t="s">
        <v>2</v>
      </c>
      <c r="H326" s="64">
        <v>500</v>
      </c>
      <c r="I326" s="64">
        <v>0</v>
      </c>
      <c r="J326" s="64">
        <v>500</v>
      </c>
      <c r="K326" s="64">
        <v>0</v>
      </c>
      <c r="L326" s="64">
        <v>0</v>
      </c>
      <c r="M326" s="64">
        <v>0</v>
      </c>
      <c r="N326" s="64">
        <v>500</v>
      </c>
      <c r="O326" s="60">
        <v>0</v>
      </c>
      <c r="P326" s="64">
        <v>0</v>
      </c>
      <c r="Q326" s="64">
        <v>0</v>
      </c>
      <c r="R326" s="64">
        <v>0</v>
      </c>
      <c r="S326" s="64">
        <v>500</v>
      </c>
      <c r="T326" s="60">
        <v>0</v>
      </c>
    </row>
    <row r="327" spans="1:20" ht="14.45" hidden="1" customHeight="1" outlineLevel="4" collapsed="1" x14ac:dyDescent="0.25">
      <c r="A327" s="47" t="s">
        <v>2</v>
      </c>
      <c r="B327" s="47" t="s">
        <v>2</v>
      </c>
      <c r="C327" s="62" t="s">
        <v>2</v>
      </c>
      <c r="D327" s="63" t="s">
        <v>2</v>
      </c>
      <c r="E327" s="63" t="s">
        <v>2</v>
      </c>
      <c r="F327" s="47" t="s">
        <v>2</v>
      </c>
      <c r="H327" s="64">
        <v>3300</v>
      </c>
      <c r="I327" s="64">
        <v>0</v>
      </c>
      <c r="J327" s="64">
        <v>3300</v>
      </c>
      <c r="K327" s="64">
        <v>0</v>
      </c>
      <c r="L327" s="64">
        <v>0</v>
      </c>
      <c r="M327" s="64">
        <v>0</v>
      </c>
      <c r="N327" s="64">
        <v>3300</v>
      </c>
      <c r="O327" s="60">
        <v>0</v>
      </c>
      <c r="P327" s="64">
        <v>0</v>
      </c>
      <c r="Q327" s="64">
        <v>0</v>
      </c>
      <c r="R327" s="64">
        <v>0</v>
      </c>
      <c r="S327" s="64">
        <v>3300</v>
      </c>
      <c r="T327" s="60">
        <v>0</v>
      </c>
    </row>
    <row r="328" spans="1:20" ht="14.45" hidden="1" customHeight="1" outlineLevel="4" collapsed="1" x14ac:dyDescent="0.25">
      <c r="A328" s="47" t="s">
        <v>2</v>
      </c>
      <c r="B328" s="47" t="s">
        <v>2</v>
      </c>
      <c r="C328" s="62" t="s">
        <v>2</v>
      </c>
      <c r="D328" s="63" t="s">
        <v>2</v>
      </c>
      <c r="E328" s="63" t="s">
        <v>2</v>
      </c>
      <c r="F328" s="47" t="s">
        <v>2</v>
      </c>
      <c r="H328" s="64">
        <v>2000</v>
      </c>
      <c r="I328" s="64">
        <v>0</v>
      </c>
      <c r="J328" s="64">
        <v>2000</v>
      </c>
      <c r="K328" s="64">
        <v>0</v>
      </c>
      <c r="L328" s="64">
        <v>0</v>
      </c>
      <c r="M328" s="64">
        <v>0</v>
      </c>
      <c r="N328" s="64">
        <v>2000</v>
      </c>
      <c r="O328" s="60">
        <v>0</v>
      </c>
      <c r="P328" s="64">
        <v>0</v>
      </c>
      <c r="Q328" s="64">
        <v>0</v>
      </c>
      <c r="R328" s="64">
        <v>0</v>
      </c>
      <c r="S328" s="64">
        <v>2000</v>
      </c>
      <c r="T328" s="60">
        <v>0</v>
      </c>
    </row>
    <row r="329" spans="1:20" ht="14.45" hidden="1" customHeight="1" outlineLevel="4" collapsed="1" x14ac:dyDescent="0.25">
      <c r="A329" s="47" t="s">
        <v>2</v>
      </c>
      <c r="B329" s="47" t="s">
        <v>2</v>
      </c>
      <c r="C329" s="62" t="s">
        <v>2</v>
      </c>
      <c r="D329" s="63" t="s">
        <v>2</v>
      </c>
      <c r="E329" s="63" t="s">
        <v>2</v>
      </c>
      <c r="F329" s="47" t="s">
        <v>2</v>
      </c>
      <c r="H329" s="64">
        <v>150</v>
      </c>
      <c r="I329" s="64">
        <v>0</v>
      </c>
      <c r="J329" s="64">
        <v>150</v>
      </c>
      <c r="K329" s="64">
        <v>0</v>
      </c>
      <c r="L329" s="64">
        <v>0</v>
      </c>
      <c r="M329" s="64">
        <v>0</v>
      </c>
      <c r="N329" s="64">
        <v>150</v>
      </c>
      <c r="O329" s="60">
        <v>0</v>
      </c>
      <c r="P329" s="64">
        <v>0</v>
      </c>
      <c r="Q329" s="64">
        <v>0</v>
      </c>
      <c r="R329" s="64">
        <v>0</v>
      </c>
      <c r="S329" s="64">
        <v>150</v>
      </c>
      <c r="T329" s="60">
        <v>0</v>
      </c>
    </row>
    <row r="330" spans="1:20" ht="14.45" hidden="1" customHeight="1" outlineLevel="4" collapsed="1" x14ac:dyDescent="0.25">
      <c r="A330" s="47" t="s">
        <v>2</v>
      </c>
      <c r="B330" s="47" t="s">
        <v>2</v>
      </c>
      <c r="C330" s="62" t="s">
        <v>2</v>
      </c>
      <c r="D330" s="63" t="s">
        <v>2</v>
      </c>
      <c r="E330" s="63" t="s">
        <v>2</v>
      </c>
      <c r="F330" s="47" t="s">
        <v>2</v>
      </c>
      <c r="H330" s="64">
        <v>1700</v>
      </c>
      <c r="I330" s="64">
        <v>0</v>
      </c>
      <c r="J330" s="64">
        <v>1700</v>
      </c>
      <c r="K330" s="64">
        <v>0</v>
      </c>
      <c r="L330" s="64">
        <v>0</v>
      </c>
      <c r="M330" s="64">
        <v>0</v>
      </c>
      <c r="N330" s="64">
        <v>1700</v>
      </c>
      <c r="O330" s="60">
        <v>0</v>
      </c>
      <c r="P330" s="64">
        <v>0</v>
      </c>
      <c r="Q330" s="64">
        <v>0</v>
      </c>
      <c r="R330" s="64">
        <v>0</v>
      </c>
      <c r="S330" s="64">
        <v>1700</v>
      </c>
      <c r="T330" s="60">
        <v>0</v>
      </c>
    </row>
    <row r="331" spans="1:20" x14ac:dyDescent="0.25">
      <c r="A331" s="47" t="s">
        <v>2</v>
      </c>
      <c r="B331" s="48" t="s">
        <v>29</v>
      </c>
      <c r="H331" s="49">
        <v>192085674</v>
      </c>
      <c r="I331" s="49">
        <v>22670854</v>
      </c>
      <c r="J331" s="49">
        <v>214756528</v>
      </c>
      <c r="K331" s="49">
        <v>50249563.310000002</v>
      </c>
      <c r="L331" s="49">
        <v>4605117.1499990001</v>
      </c>
      <c r="M331" s="49">
        <v>54854680.459999003</v>
      </c>
      <c r="N331" s="49">
        <v>159901847.540001</v>
      </c>
      <c r="O331" s="51">
        <v>0.25542730165575689</v>
      </c>
      <c r="P331" s="49">
        <v>186907222.466575</v>
      </c>
      <c r="Q331" s="49">
        <v>14725375.43</v>
      </c>
      <c r="R331" s="49">
        <v>201632597.896575</v>
      </c>
      <c r="S331" s="49">
        <v>8518812.9534259997</v>
      </c>
      <c r="T331" s="51">
        <v>0.9603326938055825</v>
      </c>
    </row>
    <row r="332" spans="1:20" outlineLevel="1" x14ac:dyDescent="0.25">
      <c r="A332" s="52" t="s">
        <v>2</v>
      </c>
      <c r="B332" s="52" t="s">
        <v>2</v>
      </c>
      <c r="C332" s="66" t="s">
        <v>30</v>
      </c>
      <c r="H332" s="54">
        <v>15498639</v>
      </c>
      <c r="I332" s="54">
        <v>0</v>
      </c>
      <c r="J332" s="54">
        <v>15498639</v>
      </c>
      <c r="K332" s="54">
        <v>1789641.35</v>
      </c>
      <c r="L332" s="54">
        <v>459865.99</v>
      </c>
      <c r="M332" s="54">
        <v>2249507.34</v>
      </c>
      <c r="N332" s="54">
        <v>13249131.66</v>
      </c>
      <c r="O332" s="56">
        <v>0.14514225023242364</v>
      </c>
      <c r="P332" s="54">
        <v>9616669.0133359991</v>
      </c>
      <c r="Q332" s="54">
        <v>7425442</v>
      </c>
      <c r="R332" s="54">
        <v>17042111.013335999</v>
      </c>
      <c r="S332" s="55">
        <v>-2003338.003336</v>
      </c>
      <c r="T332" s="57">
        <v>1.1292589628893221</v>
      </c>
    </row>
    <row r="333" spans="1:20" outlineLevel="2" collapsed="1" x14ac:dyDescent="0.25">
      <c r="A333" s="47" t="s">
        <v>2</v>
      </c>
      <c r="B333" s="47" t="s">
        <v>2</v>
      </c>
      <c r="D333" s="47" t="s">
        <v>31</v>
      </c>
      <c r="H333" s="58">
        <v>15304639</v>
      </c>
      <c r="I333" s="58">
        <v>0</v>
      </c>
      <c r="J333" s="58">
        <v>15304639</v>
      </c>
      <c r="K333" s="58">
        <v>1730698.69</v>
      </c>
      <c r="L333" s="58">
        <v>314312.45</v>
      </c>
      <c r="M333" s="58">
        <v>2045011.14</v>
      </c>
      <c r="N333" s="58">
        <v>13259627.859999999</v>
      </c>
      <c r="O333" s="60">
        <v>0.13362034478565615</v>
      </c>
      <c r="P333" s="58">
        <v>9525201.4233369995</v>
      </c>
      <c r="Q333" s="58">
        <v>7322910</v>
      </c>
      <c r="R333" s="58">
        <v>16848111.423337001</v>
      </c>
      <c r="S333" s="59">
        <v>-1857784.8733369999</v>
      </c>
      <c r="T333" s="61">
        <v>1.1213870430617148</v>
      </c>
    </row>
    <row r="334" spans="1:20" ht="14.45" hidden="1" customHeight="1" outlineLevel="3" collapsed="1" x14ac:dyDescent="0.25">
      <c r="A334" s="47" t="s">
        <v>2</v>
      </c>
      <c r="B334" s="47" t="s">
        <v>2</v>
      </c>
      <c r="C334" s="62" t="s">
        <v>2</v>
      </c>
      <c r="E334" s="47" t="s">
        <v>2</v>
      </c>
      <c r="H334" s="58">
        <v>15304639</v>
      </c>
      <c r="I334" s="58">
        <v>0</v>
      </c>
      <c r="J334" s="58">
        <v>15304639</v>
      </c>
      <c r="K334" s="58">
        <v>1730698.69</v>
      </c>
      <c r="L334" s="58">
        <v>314312.45</v>
      </c>
      <c r="M334" s="58">
        <v>2045011.14</v>
      </c>
      <c r="N334" s="58">
        <v>13259627.859999999</v>
      </c>
      <c r="O334" s="60">
        <v>0.13362034478565615</v>
      </c>
      <c r="P334" s="58">
        <v>9525201.4233369995</v>
      </c>
      <c r="Q334" s="58">
        <v>7322910</v>
      </c>
      <c r="R334" s="58">
        <v>16848111.423337001</v>
      </c>
      <c r="S334" s="59">
        <v>-1857784.8733369999</v>
      </c>
      <c r="T334" s="61">
        <v>1.1213870430617148</v>
      </c>
    </row>
    <row r="335" spans="1:20" ht="14.45" hidden="1" customHeight="1" outlineLevel="4" collapsed="1" x14ac:dyDescent="0.25">
      <c r="A335" s="47" t="s">
        <v>2</v>
      </c>
      <c r="B335" s="47" t="s">
        <v>2</v>
      </c>
      <c r="C335" s="62" t="s">
        <v>2</v>
      </c>
      <c r="D335" s="63" t="s">
        <v>2</v>
      </c>
      <c r="E335" s="63" t="s">
        <v>2</v>
      </c>
      <c r="F335" s="47" t="s">
        <v>2</v>
      </c>
      <c r="H335" s="64">
        <v>0</v>
      </c>
      <c r="I335" s="64">
        <v>0</v>
      </c>
      <c r="J335" s="64">
        <v>0</v>
      </c>
      <c r="K335" s="64">
        <v>7.1</v>
      </c>
      <c r="L335" s="64">
        <v>0</v>
      </c>
      <c r="M335" s="64">
        <v>7.1</v>
      </c>
      <c r="N335" s="65">
        <v>-7.1</v>
      </c>
      <c r="O335" s="67">
        <v>-1</v>
      </c>
      <c r="P335" s="64">
        <v>7.1</v>
      </c>
      <c r="Q335" s="64">
        <v>0</v>
      </c>
      <c r="R335" s="64">
        <v>7.1</v>
      </c>
      <c r="S335" s="65">
        <v>-7.1</v>
      </c>
      <c r="T335" s="67">
        <v>-1</v>
      </c>
    </row>
    <row r="336" spans="1:20" ht="14.45" hidden="1" customHeight="1" outlineLevel="4" collapsed="1" x14ac:dyDescent="0.25">
      <c r="A336" s="47" t="s">
        <v>2</v>
      </c>
      <c r="B336" s="47" t="s">
        <v>2</v>
      </c>
      <c r="C336" s="62" t="s">
        <v>2</v>
      </c>
      <c r="D336" s="63" t="s">
        <v>2</v>
      </c>
      <c r="E336" s="63" t="s">
        <v>2</v>
      </c>
      <c r="F336" s="47" t="s">
        <v>2</v>
      </c>
      <c r="H336" s="64">
        <v>135628</v>
      </c>
      <c r="I336" s="64">
        <v>0</v>
      </c>
      <c r="J336" s="64">
        <v>135628</v>
      </c>
      <c r="K336" s="64">
        <v>36304.339999999997</v>
      </c>
      <c r="L336" s="64">
        <v>0</v>
      </c>
      <c r="M336" s="64">
        <v>36304.339999999997</v>
      </c>
      <c r="N336" s="64">
        <v>99323.66</v>
      </c>
      <c r="O336" s="60">
        <v>0.26767584864482258</v>
      </c>
      <c r="P336" s="64">
        <v>133106.72</v>
      </c>
      <c r="Q336" s="64">
        <v>0</v>
      </c>
      <c r="R336" s="64">
        <v>133106.72</v>
      </c>
      <c r="S336" s="64">
        <v>2521.2800000000002</v>
      </c>
      <c r="T336" s="60">
        <v>0.98141032825080365</v>
      </c>
    </row>
    <row r="337" spans="1:20" ht="14.45" hidden="1" customHeight="1" outlineLevel="4" collapsed="1" x14ac:dyDescent="0.25">
      <c r="A337" s="47" t="s">
        <v>2</v>
      </c>
      <c r="B337" s="47" t="s">
        <v>2</v>
      </c>
      <c r="C337" s="62" t="s">
        <v>2</v>
      </c>
      <c r="D337" s="63" t="s">
        <v>2</v>
      </c>
      <c r="E337" s="63" t="s">
        <v>2</v>
      </c>
      <c r="F337" s="47" t="s">
        <v>2</v>
      </c>
      <c r="H337" s="64">
        <v>1731306</v>
      </c>
      <c r="I337" s="64">
        <v>0</v>
      </c>
      <c r="J337" s="64">
        <v>1731306</v>
      </c>
      <c r="K337" s="64">
        <v>285065.32</v>
      </c>
      <c r="L337" s="64">
        <v>0</v>
      </c>
      <c r="M337" s="64">
        <v>285065.32</v>
      </c>
      <c r="N337" s="64">
        <v>1446240.68</v>
      </c>
      <c r="O337" s="60">
        <v>0.16465334262111955</v>
      </c>
      <c r="P337" s="64">
        <v>1132942.8533350001</v>
      </c>
      <c r="Q337" s="64">
        <v>0</v>
      </c>
      <c r="R337" s="64">
        <v>1132942.8533350001</v>
      </c>
      <c r="S337" s="64">
        <v>598363.14666500001</v>
      </c>
      <c r="T337" s="60">
        <v>0.65438625715789123</v>
      </c>
    </row>
    <row r="338" spans="1:20" ht="14.45" hidden="1" customHeight="1" outlineLevel="4" collapsed="1" x14ac:dyDescent="0.25">
      <c r="A338" s="47" t="s">
        <v>2</v>
      </c>
      <c r="B338" s="47" t="s">
        <v>2</v>
      </c>
      <c r="C338" s="62" t="s">
        <v>2</v>
      </c>
      <c r="D338" s="63" t="s">
        <v>2</v>
      </c>
      <c r="E338" s="63" t="s">
        <v>2</v>
      </c>
      <c r="F338" s="47" t="s">
        <v>2</v>
      </c>
      <c r="H338" s="64">
        <v>331072</v>
      </c>
      <c r="I338" s="64">
        <v>0</v>
      </c>
      <c r="J338" s="64">
        <v>331072</v>
      </c>
      <c r="K338" s="64">
        <v>222137.01</v>
      </c>
      <c r="L338" s="64">
        <v>0</v>
      </c>
      <c r="M338" s="64">
        <v>222137.01</v>
      </c>
      <c r="N338" s="64">
        <v>108934.99</v>
      </c>
      <c r="O338" s="60">
        <v>0.67096284191958244</v>
      </c>
      <c r="P338" s="64">
        <v>347102.85666599998</v>
      </c>
      <c r="Q338" s="64">
        <v>0</v>
      </c>
      <c r="R338" s="64">
        <v>347102.85666599998</v>
      </c>
      <c r="S338" s="65">
        <v>-16030.856666</v>
      </c>
      <c r="T338" s="60">
        <v>1.0484210584585831</v>
      </c>
    </row>
    <row r="339" spans="1:20" ht="14.45" hidden="1" customHeight="1" outlineLevel="4" collapsed="1" x14ac:dyDescent="0.25">
      <c r="A339" s="47" t="s">
        <v>2</v>
      </c>
      <c r="B339" s="47" t="s">
        <v>2</v>
      </c>
      <c r="C339" s="62" t="s">
        <v>2</v>
      </c>
      <c r="D339" s="63" t="s">
        <v>2</v>
      </c>
      <c r="E339" s="63" t="s">
        <v>2</v>
      </c>
      <c r="F339" s="47" t="s">
        <v>2</v>
      </c>
      <c r="H339" s="64">
        <v>9362499</v>
      </c>
      <c r="I339" s="64">
        <v>0</v>
      </c>
      <c r="J339" s="64">
        <v>9362499</v>
      </c>
      <c r="K339" s="64">
        <v>1384400.02</v>
      </c>
      <c r="L339" s="64">
        <v>309312.45</v>
      </c>
      <c r="M339" s="64">
        <v>1693712.47</v>
      </c>
      <c r="N339" s="64">
        <v>7668786.5300000003</v>
      </c>
      <c r="O339" s="60">
        <v>0.18090388794701073</v>
      </c>
      <c r="P339" s="64">
        <v>5421844.3033339996</v>
      </c>
      <c r="Q339" s="64">
        <v>7322910</v>
      </c>
      <c r="R339" s="64">
        <v>12744754.303334</v>
      </c>
      <c r="S339" s="65">
        <v>-3691567.7533339998</v>
      </c>
      <c r="T339" s="60">
        <v>1.394292993070974</v>
      </c>
    </row>
    <row r="340" spans="1:20" ht="14.45" hidden="1" customHeight="1" outlineLevel="4" collapsed="1" x14ac:dyDescent="0.25">
      <c r="A340" s="47" t="s">
        <v>2</v>
      </c>
      <c r="B340" s="47" t="s">
        <v>2</v>
      </c>
      <c r="C340" s="62" t="s">
        <v>2</v>
      </c>
      <c r="D340" s="63" t="s">
        <v>2</v>
      </c>
      <c r="E340" s="63" t="s">
        <v>2</v>
      </c>
      <c r="F340" s="47" t="s">
        <v>2</v>
      </c>
      <c r="H340" s="64">
        <v>0</v>
      </c>
      <c r="I340" s="64">
        <v>0</v>
      </c>
      <c r="J340" s="64">
        <v>0</v>
      </c>
      <c r="K340" s="64">
        <v>207.77</v>
      </c>
      <c r="L340" s="64">
        <v>5000</v>
      </c>
      <c r="M340" s="64">
        <v>5207.7700000000004</v>
      </c>
      <c r="N340" s="65">
        <v>-5207.7700000000004</v>
      </c>
      <c r="O340" s="67">
        <v>-1</v>
      </c>
      <c r="P340" s="64">
        <v>327.77</v>
      </c>
      <c r="Q340" s="64">
        <v>0</v>
      </c>
      <c r="R340" s="64">
        <v>327.77</v>
      </c>
      <c r="S340" s="65">
        <v>-5327.77</v>
      </c>
      <c r="T340" s="67">
        <v>-1</v>
      </c>
    </row>
    <row r="341" spans="1:20" ht="14.45" hidden="1" customHeight="1" outlineLevel="4" collapsed="1" x14ac:dyDescent="0.25">
      <c r="A341" s="47" t="s">
        <v>2</v>
      </c>
      <c r="B341" s="47" t="s">
        <v>2</v>
      </c>
      <c r="C341" s="62" t="s">
        <v>2</v>
      </c>
      <c r="D341" s="63" t="s">
        <v>2</v>
      </c>
      <c r="E341" s="63" t="s">
        <v>2</v>
      </c>
      <c r="F341" s="47" t="s">
        <v>2</v>
      </c>
      <c r="H341" s="64">
        <v>0</v>
      </c>
      <c r="I341" s="64">
        <v>0</v>
      </c>
      <c r="J341" s="64">
        <v>0</v>
      </c>
      <c r="K341" s="64">
        <v>199.95</v>
      </c>
      <c r="L341" s="64">
        <v>0</v>
      </c>
      <c r="M341" s="64">
        <v>199.95</v>
      </c>
      <c r="N341" s="65">
        <v>-199.95</v>
      </c>
      <c r="O341" s="67">
        <v>-1</v>
      </c>
      <c r="P341" s="64">
        <v>199.95</v>
      </c>
      <c r="Q341" s="64">
        <v>0</v>
      </c>
      <c r="R341" s="64">
        <v>199.95</v>
      </c>
      <c r="S341" s="65">
        <v>-199.95</v>
      </c>
      <c r="T341" s="67">
        <v>-1</v>
      </c>
    </row>
    <row r="342" spans="1:20" ht="14.45" hidden="1" customHeight="1" outlineLevel="4" collapsed="1" x14ac:dyDescent="0.25">
      <c r="A342" s="47" t="s">
        <v>2</v>
      </c>
      <c r="B342" s="47" t="s">
        <v>2</v>
      </c>
      <c r="C342" s="62" t="s">
        <v>2</v>
      </c>
      <c r="D342" s="63" t="s">
        <v>2</v>
      </c>
      <c r="E342" s="63" t="s">
        <v>2</v>
      </c>
      <c r="F342" s="47" t="s">
        <v>2</v>
      </c>
      <c r="H342" s="64">
        <v>0</v>
      </c>
      <c r="I342" s="64">
        <v>0</v>
      </c>
      <c r="J342" s="64">
        <v>0</v>
      </c>
      <c r="K342" s="64">
        <v>2490.5100000000002</v>
      </c>
      <c r="L342" s="64">
        <v>0</v>
      </c>
      <c r="M342" s="64">
        <v>2490.5100000000002</v>
      </c>
      <c r="N342" s="65">
        <v>-2490.5100000000002</v>
      </c>
      <c r="O342" s="67">
        <v>-1</v>
      </c>
      <c r="P342" s="64">
        <v>5330.4399990000002</v>
      </c>
      <c r="Q342" s="64">
        <v>0</v>
      </c>
      <c r="R342" s="64">
        <v>5330.4399990000002</v>
      </c>
      <c r="S342" s="65">
        <v>-5330.4399990000002</v>
      </c>
      <c r="T342" s="67">
        <v>-1</v>
      </c>
    </row>
    <row r="343" spans="1:20" ht="14.45" hidden="1" customHeight="1" outlineLevel="4" collapsed="1" x14ac:dyDescent="0.25">
      <c r="A343" s="47" t="s">
        <v>2</v>
      </c>
      <c r="B343" s="47" t="s">
        <v>2</v>
      </c>
      <c r="C343" s="62" t="s">
        <v>2</v>
      </c>
      <c r="D343" s="63" t="s">
        <v>2</v>
      </c>
      <c r="E343" s="63" t="s">
        <v>2</v>
      </c>
      <c r="F343" s="47" t="s">
        <v>2</v>
      </c>
      <c r="H343" s="64">
        <v>121161</v>
      </c>
      <c r="I343" s="64">
        <v>0</v>
      </c>
      <c r="J343" s="64">
        <v>121161</v>
      </c>
      <c r="K343" s="64">
        <v>32333.61</v>
      </c>
      <c r="L343" s="64">
        <v>0</v>
      </c>
      <c r="M343" s="64">
        <v>32333.61</v>
      </c>
      <c r="N343" s="64">
        <v>88827.39</v>
      </c>
      <c r="O343" s="60">
        <v>0.26686483274320943</v>
      </c>
      <c r="P343" s="64">
        <v>170249.610002</v>
      </c>
      <c r="Q343" s="64">
        <v>0</v>
      </c>
      <c r="R343" s="64">
        <v>170249.610002</v>
      </c>
      <c r="S343" s="65">
        <v>-49088.610002000001</v>
      </c>
      <c r="T343" s="60">
        <v>1.4051519053325741</v>
      </c>
    </row>
    <row r="344" spans="1:20" ht="14.45" hidden="1" customHeight="1" outlineLevel="4" collapsed="1" x14ac:dyDescent="0.25">
      <c r="A344" s="47" t="s">
        <v>2</v>
      </c>
      <c r="B344" s="47" t="s">
        <v>2</v>
      </c>
      <c r="C344" s="62" t="s">
        <v>2</v>
      </c>
      <c r="D344" s="63" t="s">
        <v>2</v>
      </c>
      <c r="E344" s="63" t="s">
        <v>2</v>
      </c>
      <c r="F344" s="47" t="s">
        <v>2</v>
      </c>
      <c r="H344" s="64">
        <v>3561125</v>
      </c>
      <c r="I344" s="64">
        <v>0</v>
      </c>
      <c r="J344" s="64">
        <v>3561125</v>
      </c>
      <c r="K344" s="65">
        <v>-233281.16</v>
      </c>
      <c r="L344" s="64">
        <v>0</v>
      </c>
      <c r="M344" s="65">
        <v>-233281.16</v>
      </c>
      <c r="N344" s="64">
        <v>3794406.16</v>
      </c>
      <c r="O344" s="67">
        <v>-6.5507714556495483E-2</v>
      </c>
      <c r="P344" s="64">
        <v>2306335.0933329999</v>
      </c>
      <c r="Q344" s="64">
        <v>0</v>
      </c>
      <c r="R344" s="64">
        <v>2306335.0933329999</v>
      </c>
      <c r="S344" s="64">
        <v>1254789.9066669999</v>
      </c>
      <c r="T344" s="60">
        <v>0.64764227409400121</v>
      </c>
    </row>
    <row r="345" spans="1:20" ht="14.45" hidden="1" customHeight="1" outlineLevel="4" collapsed="1" x14ac:dyDescent="0.25">
      <c r="A345" s="47" t="s">
        <v>2</v>
      </c>
      <c r="B345" s="47" t="s">
        <v>2</v>
      </c>
      <c r="C345" s="62" t="s">
        <v>2</v>
      </c>
      <c r="D345" s="63" t="s">
        <v>2</v>
      </c>
      <c r="E345" s="63" t="s">
        <v>2</v>
      </c>
      <c r="F345" s="47" t="s">
        <v>2</v>
      </c>
      <c r="H345" s="64">
        <v>55998</v>
      </c>
      <c r="I345" s="64">
        <v>0</v>
      </c>
      <c r="J345" s="64">
        <v>55998</v>
      </c>
      <c r="K345" s="64">
        <v>741.02</v>
      </c>
      <c r="L345" s="64">
        <v>0</v>
      </c>
      <c r="M345" s="64">
        <v>741.02</v>
      </c>
      <c r="N345" s="64">
        <v>55256.98</v>
      </c>
      <c r="O345" s="60">
        <v>1.3232972606164507E-2</v>
      </c>
      <c r="P345" s="64">
        <v>5707.3800010000004</v>
      </c>
      <c r="Q345" s="64">
        <v>0</v>
      </c>
      <c r="R345" s="64">
        <v>5707.3800010000004</v>
      </c>
      <c r="S345" s="64">
        <v>50290.619999000002</v>
      </c>
      <c r="T345" s="60">
        <v>0.10192114005857351</v>
      </c>
    </row>
    <row r="346" spans="1:20" ht="14.45" hidden="1" customHeight="1" outlineLevel="4" collapsed="1" x14ac:dyDescent="0.25">
      <c r="A346" s="47" t="s">
        <v>2</v>
      </c>
      <c r="B346" s="47" t="s">
        <v>2</v>
      </c>
      <c r="C346" s="62" t="s">
        <v>2</v>
      </c>
      <c r="D346" s="63" t="s">
        <v>2</v>
      </c>
      <c r="E346" s="63" t="s">
        <v>2</v>
      </c>
      <c r="F346" s="47" t="s">
        <v>2</v>
      </c>
      <c r="H346" s="64">
        <v>5850</v>
      </c>
      <c r="I346" s="64">
        <v>0</v>
      </c>
      <c r="J346" s="64">
        <v>5850</v>
      </c>
      <c r="K346" s="64">
        <v>93.2</v>
      </c>
      <c r="L346" s="64">
        <v>0</v>
      </c>
      <c r="M346" s="64">
        <v>93.2</v>
      </c>
      <c r="N346" s="64">
        <v>5756.8</v>
      </c>
      <c r="O346" s="60">
        <v>1.5931623931623933E-2</v>
      </c>
      <c r="P346" s="64">
        <v>2047.346667</v>
      </c>
      <c r="Q346" s="64">
        <v>0</v>
      </c>
      <c r="R346" s="64">
        <v>2047.346667</v>
      </c>
      <c r="S346" s="64">
        <v>3802.6533330000002</v>
      </c>
      <c r="T346" s="60">
        <v>0.34997378923076922</v>
      </c>
    </row>
    <row r="347" spans="1:20" outlineLevel="2" collapsed="1" x14ac:dyDescent="0.25">
      <c r="A347" s="47" t="s">
        <v>2</v>
      </c>
      <c r="B347" s="47" t="s">
        <v>2</v>
      </c>
      <c r="D347" s="47" t="s">
        <v>101</v>
      </c>
      <c r="H347" s="58">
        <v>194000</v>
      </c>
      <c r="I347" s="58">
        <v>0</v>
      </c>
      <c r="J347" s="58">
        <v>194000</v>
      </c>
      <c r="K347" s="58">
        <v>58942.66</v>
      </c>
      <c r="L347" s="58">
        <v>145553.54</v>
      </c>
      <c r="M347" s="58">
        <v>204496.2</v>
      </c>
      <c r="N347" s="59">
        <v>-10496.2</v>
      </c>
      <c r="O347" s="60">
        <v>1.0541041237113402</v>
      </c>
      <c r="P347" s="58">
        <v>91467.589999000003</v>
      </c>
      <c r="Q347" s="58">
        <v>102532</v>
      </c>
      <c r="R347" s="58">
        <v>193999.58999899999</v>
      </c>
      <c r="S347" s="59">
        <v>-145553.129999</v>
      </c>
      <c r="T347" s="61">
        <v>1.7502738659742267</v>
      </c>
    </row>
    <row r="348" spans="1:20" ht="14.45" hidden="1" customHeight="1" outlineLevel="3" collapsed="1" x14ac:dyDescent="0.25">
      <c r="A348" s="47" t="s">
        <v>2</v>
      </c>
      <c r="B348" s="47" t="s">
        <v>2</v>
      </c>
      <c r="C348" s="62" t="s">
        <v>2</v>
      </c>
      <c r="E348" s="47" t="s">
        <v>2</v>
      </c>
      <c r="H348" s="58">
        <v>194000</v>
      </c>
      <c r="I348" s="58">
        <v>0</v>
      </c>
      <c r="J348" s="58">
        <v>194000</v>
      </c>
      <c r="K348" s="58">
        <v>58942.66</v>
      </c>
      <c r="L348" s="58">
        <v>145553.54</v>
      </c>
      <c r="M348" s="58">
        <v>204496.2</v>
      </c>
      <c r="N348" s="59">
        <v>-10496.2</v>
      </c>
      <c r="O348" s="60">
        <v>1.0541041237113402</v>
      </c>
      <c r="P348" s="58">
        <v>91467.589999000003</v>
      </c>
      <c r="Q348" s="58">
        <v>102532</v>
      </c>
      <c r="R348" s="58">
        <v>193999.58999899999</v>
      </c>
      <c r="S348" s="59">
        <v>-145553.129999</v>
      </c>
      <c r="T348" s="61">
        <v>1.7502738659742267</v>
      </c>
    </row>
    <row r="349" spans="1:20" ht="14.45" hidden="1" customHeight="1" outlineLevel="4" collapsed="1" x14ac:dyDescent="0.25">
      <c r="A349" s="47" t="s">
        <v>2</v>
      </c>
      <c r="B349" s="47" t="s">
        <v>2</v>
      </c>
      <c r="C349" s="62" t="s">
        <v>2</v>
      </c>
      <c r="D349" s="63" t="s">
        <v>2</v>
      </c>
      <c r="E349" s="63" t="s">
        <v>2</v>
      </c>
      <c r="F349" s="47" t="s">
        <v>2</v>
      </c>
      <c r="H349" s="64">
        <v>194000</v>
      </c>
      <c r="I349" s="64">
        <v>0</v>
      </c>
      <c r="J349" s="64">
        <v>194000</v>
      </c>
      <c r="K349" s="64">
        <v>58942.66</v>
      </c>
      <c r="L349" s="64">
        <v>145553.54</v>
      </c>
      <c r="M349" s="64">
        <v>204496.2</v>
      </c>
      <c r="N349" s="65">
        <v>-10496.2</v>
      </c>
      <c r="O349" s="60">
        <v>1.0541041237113402</v>
      </c>
      <c r="P349" s="64">
        <v>91467.589999000003</v>
      </c>
      <c r="Q349" s="64">
        <v>102532</v>
      </c>
      <c r="R349" s="64">
        <v>193999.58999899999</v>
      </c>
      <c r="S349" s="65">
        <v>-145553.129999</v>
      </c>
      <c r="T349" s="60">
        <v>1.7502738659742267</v>
      </c>
    </row>
    <row r="350" spans="1:20" outlineLevel="1" x14ac:dyDescent="0.25">
      <c r="A350" s="52" t="s">
        <v>2</v>
      </c>
      <c r="B350" s="52" t="s">
        <v>2</v>
      </c>
      <c r="C350" s="66" t="s">
        <v>32</v>
      </c>
      <c r="H350" s="54">
        <v>367915</v>
      </c>
      <c r="I350" s="54">
        <v>453997</v>
      </c>
      <c r="J350" s="54">
        <v>821912</v>
      </c>
      <c r="K350" s="54">
        <v>580790.04</v>
      </c>
      <c r="L350" s="54">
        <v>223688.09</v>
      </c>
      <c r="M350" s="54">
        <v>804478.13</v>
      </c>
      <c r="N350" s="54">
        <v>17433.87</v>
      </c>
      <c r="O350" s="56">
        <v>0.97878864160640067</v>
      </c>
      <c r="P350" s="54">
        <v>3533309.5333309998</v>
      </c>
      <c r="Q350" s="55">
        <v>-2441607</v>
      </c>
      <c r="R350" s="54">
        <v>1091702.533331</v>
      </c>
      <c r="S350" s="55">
        <v>-493478.62333099998</v>
      </c>
      <c r="T350" s="57">
        <v>1.6004032345689077</v>
      </c>
    </row>
    <row r="351" spans="1:20" outlineLevel="2" collapsed="1" x14ac:dyDescent="0.25">
      <c r="A351" s="47" t="s">
        <v>2</v>
      </c>
      <c r="B351" s="47" t="s">
        <v>2</v>
      </c>
      <c r="D351" s="47" t="s">
        <v>33</v>
      </c>
      <c r="H351" s="58">
        <v>367915</v>
      </c>
      <c r="I351" s="58">
        <v>453997</v>
      </c>
      <c r="J351" s="58">
        <v>821912</v>
      </c>
      <c r="K351" s="58">
        <v>580790.04</v>
      </c>
      <c r="L351" s="58">
        <v>223688.09</v>
      </c>
      <c r="M351" s="58">
        <v>804478.13</v>
      </c>
      <c r="N351" s="58">
        <v>17433.87</v>
      </c>
      <c r="O351" s="60">
        <v>0.97878864160640067</v>
      </c>
      <c r="P351" s="58">
        <v>3533309.5333309998</v>
      </c>
      <c r="Q351" s="59">
        <v>-2441607</v>
      </c>
      <c r="R351" s="58">
        <v>1091702.533331</v>
      </c>
      <c r="S351" s="59">
        <v>-493478.62333099998</v>
      </c>
      <c r="T351" s="61">
        <v>1.6004032345689077</v>
      </c>
    </row>
    <row r="352" spans="1:20" ht="14.45" hidden="1" customHeight="1" outlineLevel="3" collapsed="1" x14ac:dyDescent="0.25">
      <c r="A352" s="47" t="s">
        <v>2</v>
      </c>
      <c r="B352" s="47" t="s">
        <v>2</v>
      </c>
      <c r="C352" s="62" t="s">
        <v>2</v>
      </c>
      <c r="E352" s="47" t="s">
        <v>2</v>
      </c>
      <c r="H352" s="58">
        <v>367915</v>
      </c>
      <c r="I352" s="58">
        <v>453997</v>
      </c>
      <c r="J352" s="58">
        <v>821912</v>
      </c>
      <c r="K352" s="58">
        <v>580790.04</v>
      </c>
      <c r="L352" s="58">
        <v>223688.09</v>
      </c>
      <c r="M352" s="58">
        <v>804478.13</v>
      </c>
      <c r="N352" s="58">
        <v>17433.87</v>
      </c>
      <c r="O352" s="60">
        <v>0.97878864160640067</v>
      </c>
      <c r="P352" s="58">
        <v>3533309.5333309998</v>
      </c>
      <c r="Q352" s="59">
        <v>-2441607</v>
      </c>
      <c r="R352" s="58">
        <v>1091702.533331</v>
      </c>
      <c r="S352" s="59">
        <v>-493478.62333099998</v>
      </c>
      <c r="T352" s="61">
        <v>1.6004032345689077</v>
      </c>
    </row>
    <row r="353" spans="1:20" ht="14.45" hidden="1" customHeight="1" outlineLevel="4" collapsed="1" x14ac:dyDescent="0.25">
      <c r="A353" s="47" t="s">
        <v>2</v>
      </c>
      <c r="B353" s="47" t="s">
        <v>2</v>
      </c>
      <c r="C353" s="62" t="s">
        <v>2</v>
      </c>
      <c r="D353" s="63" t="s">
        <v>2</v>
      </c>
      <c r="E353" s="63" t="s">
        <v>2</v>
      </c>
      <c r="F353" s="47" t="s">
        <v>2</v>
      </c>
      <c r="H353" s="64">
        <v>367915</v>
      </c>
      <c r="I353" s="64">
        <v>453997</v>
      </c>
      <c r="J353" s="64">
        <v>821912</v>
      </c>
      <c r="K353" s="64">
        <v>580890.04</v>
      </c>
      <c r="L353" s="64">
        <v>223688.09</v>
      </c>
      <c r="M353" s="64">
        <v>804578.13</v>
      </c>
      <c r="N353" s="64">
        <v>17333.87</v>
      </c>
      <c r="O353" s="60">
        <v>0.97891030913285115</v>
      </c>
      <c r="P353" s="64">
        <v>3533342.4666650002</v>
      </c>
      <c r="Q353" s="65">
        <v>-2441607</v>
      </c>
      <c r="R353" s="64">
        <v>1091735.466665</v>
      </c>
      <c r="S353" s="65">
        <v>-493511.55666499998</v>
      </c>
      <c r="T353" s="60">
        <v>1.6004433037417631</v>
      </c>
    </row>
    <row r="354" spans="1:20" ht="14.45" hidden="1" customHeight="1" outlineLevel="4" collapsed="1" x14ac:dyDescent="0.25">
      <c r="A354" s="47" t="s">
        <v>2</v>
      </c>
      <c r="B354" s="47" t="s">
        <v>2</v>
      </c>
      <c r="C354" s="62" t="s">
        <v>2</v>
      </c>
      <c r="D354" s="63" t="s">
        <v>2</v>
      </c>
      <c r="E354" s="63" t="s">
        <v>2</v>
      </c>
      <c r="F354" s="47" t="s">
        <v>2</v>
      </c>
      <c r="H354" s="64">
        <v>0</v>
      </c>
      <c r="I354" s="64">
        <v>0</v>
      </c>
      <c r="J354" s="64">
        <v>0</v>
      </c>
      <c r="K354" s="65">
        <v>-100</v>
      </c>
      <c r="L354" s="64">
        <v>0</v>
      </c>
      <c r="M354" s="65">
        <v>-100</v>
      </c>
      <c r="N354" s="64">
        <v>100</v>
      </c>
      <c r="O354" s="67">
        <v>-1</v>
      </c>
      <c r="P354" s="65">
        <v>-32.933334000000002</v>
      </c>
      <c r="Q354" s="64">
        <v>0</v>
      </c>
      <c r="R354" s="65">
        <v>-32.933334000000002</v>
      </c>
      <c r="S354" s="64">
        <v>32.933334000000002</v>
      </c>
      <c r="T354" s="67">
        <v>-1</v>
      </c>
    </row>
    <row r="355" spans="1:20" outlineLevel="1" x14ac:dyDescent="0.25">
      <c r="A355" s="52" t="s">
        <v>2</v>
      </c>
      <c r="B355" s="52" t="s">
        <v>2</v>
      </c>
      <c r="C355" s="66" t="s">
        <v>34</v>
      </c>
      <c r="H355" s="54">
        <v>2085877</v>
      </c>
      <c r="I355" s="54">
        <v>0</v>
      </c>
      <c r="J355" s="54">
        <v>2085877</v>
      </c>
      <c r="K355" s="54">
        <v>240554.28</v>
      </c>
      <c r="L355" s="54">
        <v>104065.55</v>
      </c>
      <c r="M355" s="54">
        <v>344619.83</v>
      </c>
      <c r="N355" s="54">
        <v>1741257.17</v>
      </c>
      <c r="O355" s="56">
        <v>0.16521579652107962</v>
      </c>
      <c r="P355" s="54">
        <v>470853.06332999998</v>
      </c>
      <c r="Q355" s="54">
        <v>1457830</v>
      </c>
      <c r="R355" s="54">
        <v>1928683.06333</v>
      </c>
      <c r="S355" s="54">
        <v>53128.38667</v>
      </c>
      <c r="T355" s="57">
        <v>0.97452947289317637</v>
      </c>
    </row>
    <row r="356" spans="1:20" outlineLevel="2" collapsed="1" x14ac:dyDescent="0.25">
      <c r="A356" s="47" t="s">
        <v>2</v>
      </c>
      <c r="B356" s="47" t="s">
        <v>2</v>
      </c>
      <c r="D356" s="47" t="s">
        <v>35</v>
      </c>
      <c r="H356" s="58">
        <v>1309277</v>
      </c>
      <c r="I356" s="58">
        <v>0</v>
      </c>
      <c r="J356" s="58">
        <v>1309277</v>
      </c>
      <c r="K356" s="58">
        <v>152735.49</v>
      </c>
      <c r="L356" s="58">
        <v>10546.84</v>
      </c>
      <c r="M356" s="58">
        <v>163282.32999999999</v>
      </c>
      <c r="N356" s="58">
        <v>1145994.67</v>
      </c>
      <c r="O356" s="60">
        <v>0.12471182950590287</v>
      </c>
      <c r="P356" s="58">
        <v>307321.19333099999</v>
      </c>
      <c r="Q356" s="58">
        <v>963411</v>
      </c>
      <c r="R356" s="58">
        <v>1270732.1933309999</v>
      </c>
      <c r="S356" s="58">
        <v>27997.966669000001</v>
      </c>
      <c r="T356" s="61">
        <v>0.97861570418712007</v>
      </c>
    </row>
    <row r="357" spans="1:20" ht="14.45" hidden="1" customHeight="1" outlineLevel="3" collapsed="1" x14ac:dyDescent="0.25">
      <c r="A357" s="47" t="s">
        <v>2</v>
      </c>
      <c r="B357" s="47" t="s">
        <v>2</v>
      </c>
      <c r="C357" s="62" t="s">
        <v>2</v>
      </c>
      <c r="E357" s="47" t="s">
        <v>2</v>
      </c>
      <c r="H357" s="58">
        <v>1309277</v>
      </c>
      <c r="I357" s="58">
        <v>0</v>
      </c>
      <c r="J357" s="58">
        <v>1309277</v>
      </c>
      <c r="K357" s="58">
        <v>152735.49</v>
      </c>
      <c r="L357" s="58">
        <v>10546.84</v>
      </c>
      <c r="M357" s="58">
        <v>163282.32999999999</v>
      </c>
      <c r="N357" s="58">
        <v>1145994.67</v>
      </c>
      <c r="O357" s="60">
        <v>0.12471182950590287</v>
      </c>
      <c r="P357" s="58">
        <v>307321.19333099999</v>
      </c>
      <c r="Q357" s="58">
        <v>963411</v>
      </c>
      <c r="R357" s="58">
        <v>1270732.1933309999</v>
      </c>
      <c r="S357" s="58">
        <v>27997.966669000001</v>
      </c>
      <c r="T357" s="61">
        <v>0.97861570418712007</v>
      </c>
    </row>
    <row r="358" spans="1:20" ht="14.45" hidden="1" customHeight="1" outlineLevel="4" collapsed="1" x14ac:dyDescent="0.25">
      <c r="A358" s="47" t="s">
        <v>2</v>
      </c>
      <c r="B358" s="47" t="s">
        <v>2</v>
      </c>
      <c r="C358" s="62" t="s">
        <v>2</v>
      </c>
      <c r="D358" s="63" t="s">
        <v>2</v>
      </c>
      <c r="E358" s="63" t="s">
        <v>2</v>
      </c>
      <c r="F358" s="47" t="s">
        <v>2</v>
      </c>
      <c r="H358" s="64">
        <v>100000</v>
      </c>
      <c r="I358" s="64">
        <v>0</v>
      </c>
      <c r="J358" s="64">
        <v>100000</v>
      </c>
      <c r="K358" s="64">
        <v>0</v>
      </c>
      <c r="L358" s="64">
        <v>0</v>
      </c>
      <c r="M358" s="64">
        <v>0</v>
      </c>
      <c r="N358" s="64">
        <v>100000</v>
      </c>
      <c r="O358" s="60">
        <v>0</v>
      </c>
      <c r="P358" s="64">
        <v>0</v>
      </c>
      <c r="Q358" s="64">
        <v>0</v>
      </c>
      <c r="R358" s="64">
        <v>0</v>
      </c>
      <c r="S358" s="64">
        <v>100000</v>
      </c>
      <c r="T358" s="60">
        <v>0</v>
      </c>
    </row>
    <row r="359" spans="1:20" ht="14.45" hidden="1" customHeight="1" outlineLevel="4" collapsed="1" x14ac:dyDescent="0.25">
      <c r="A359" s="47" t="s">
        <v>2</v>
      </c>
      <c r="B359" s="47" t="s">
        <v>2</v>
      </c>
      <c r="C359" s="62" t="s">
        <v>2</v>
      </c>
      <c r="D359" s="63" t="s">
        <v>2</v>
      </c>
      <c r="E359" s="63" t="s">
        <v>2</v>
      </c>
      <c r="F359" s="47" t="s">
        <v>2</v>
      </c>
      <c r="H359" s="64">
        <v>1209277</v>
      </c>
      <c r="I359" s="64">
        <v>0</v>
      </c>
      <c r="J359" s="64">
        <v>1209277</v>
      </c>
      <c r="K359" s="64">
        <v>142609.85</v>
      </c>
      <c r="L359" s="64">
        <v>2960.52</v>
      </c>
      <c r="M359" s="64">
        <v>145570.37</v>
      </c>
      <c r="N359" s="64">
        <v>1063706.6299999999</v>
      </c>
      <c r="O359" s="60">
        <v>0.12037801926274956</v>
      </c>
      <c r="P359" s="64">
        <v>278703.16666500003</v>
      </c>
      <c r="Q359" s="64">
        <v>991732</v>
      </c>
      <c r="R359" s="64">
        <v>1270435.1666649999</v>
      </c>
      <c r="S359" s="65">
        <v>-64118.686665000001</v>
      </c>
      <c r="T359" s="60">
        <v>1.0530223320752814</v>
      </c>
    </row>
    <row r="360" spans="1:20" ht="14.45" hidden="1" customHeight="1" outlineLevel="4" collapsed="1" x14ac:dyDescent="0.25">
      <c r="A360" s="47" t="s">
        <v>2</v>
      </c>
      <c r="B360" s="47" t="s">
        <v>2</v>
      </c>
      <c r="C360" s="62" t="s">
        <v>2</v>
      </c>
      <c r="D360" s="63" t="s">
        <v>2</v>
      </c>
      <c r="E360" s="63" t="s">
        <v>2</v>
      </c>
      <c r="F360" s="47" t="s">
        <v>2</v>
      </c>
      <c r="H360" s="64">
        <v>0</v>
      </c>
      <c r="I360" s="64">
        <v>0</v>
      </c>
      <c r="J360" s="64">
        <v>0</v>
      </c>
      <c r="K360" s="64">
        <v>7571.15</v>
      </c>
      <c r="L360" s="64">
        <v>7586.32</v>
      </c>
      <c r="M360" s="64">
        <v>15157.47</v>
      </c>
      <c r="N360" s="65">
        <v>-15157.47</v>
      </c>
      <c r="O360" s="67">
        <v>-1</v>
      </c>
      <c r="P360" s="64">
        <v>24376.756666000001</v>
      </c>
      <c r="Q360" s="65">
        <v>-24377</v>
      </c>
      <c r="R360" s="65">
        <v>-0.24333399999999999</v>
      </c>
      <c r="S360" s="65">
        <v>-7586.0766659999999</v>
      </c>
      <c r="T360" s="67">
        <v>-1</v>
      </c>
    </row>
    <row r="361" spans="1:20" ht="14.45" hidden="1" customHeight="1" outlineLevel="4" collapsed="1" x14ac:dyDescent="0.25">
      <c r="A361" s="47" t="s">
        <v>2</v>
      </c>
      <c r="B361" s="47" t="s">
        <v>2</v>
      </c>
      <c r="C361" s="62" t="s">
        <v>2</v>
      </c>
      <c r="D361" s="63" t="s">
        <v>2</v>
      </c>
      <c r="E361" s="63" t="s">
        <v>2</v>
      </c>
      <c r="F361" s="47" t="s">
        <v>2</v>
      </c>
      <c r="H361" s="64">
        <v>0</v>
      </c>
      <c r="I361" s="64">
        <v>0</v>
      </c>
      <c r="J361" s="64">
        <v>0</v>
      </c>
      <c r="K361" s="64">
        <v>2256.96</v>
      </c>
      <c r="L361" s="64">
        <v>0</v>
      </c>
      <c r="M361" s="64">
        <v>2256.96</v>
      </c>
      <c r="N361" s="65">
        <v>-2256.96</v>
      </c>
      <c r="O361" s="67">
        <v>-1</v>
      </c>
      <c r="P361" s="64">
        <v>3943.74</v>
      </c>
      <c r="Q361" s="65">
        <v>-3944</v>
      </c>
      <c r="R361" s="65">
        <v>-0.26</v>
      </c>
      <c r="S361" s="64">
        <v>0.26</v>
      </c>
      <c r="T361" s="67">
        <v>-1</v>
      </c>
    </row>
    <row r="362" spans="1:20" ht="14.45" hidden="1" customHeight="1" outlineLevel="4" collapsed="1" x14ac:dyDescent="0.25">
      <c r="A362" s="47" t="s">
        <v>2</v>
      </c>
      <c r="B362" s="47" t="s">
        <v>2</v>
      </c>
      <c r="C362" s="62" t="s">
        <v>2</v>
      </c>
      <c r="D362" s="63" t="s">
        <v>2</v>
      </c>
      <c r="E362" s="63" t="s">
        <v>2</v>
      </c>
      <c r="F362" s="47" t="s">
        <v>2</v>
      </c>
      <c r="H362" s="64">
        <v>0</v>
      </c>
      <c r="I362" s="64">
        <v>0</v>
      </c>
      <c r="J362" s="64">
        <v>0</v>
      </c>
      <c r="K362" s="64">
        <v>297.52999999999997</v>
      </c>
      <c r="L362" s="64">
        <v>0</v>
      </c>
      <c r="M362" s="64">
        <v>297.52999999999997</v>
      </c>
      <c r="N362" s="65">
        <v>-297.52999999999997</v>
      </c>
      <c r="O362" s="67">
        <v>-1</v>
      </c>
      <c r="P362" s="64">
        <v>297.52999999999997</v>
      </c>
      <c r="Q362" s="64">
        <v>0</v>
      </c>
      <c r="R362" s="64">
        <v>297.52999999999997</v>
      </c>
      <c r="S362" s="65">
        <v>-297.52999999999997</v>
      </c>
      <c r="T362" s="67">
        <v>-1</v>
      </c>
    </row>
    <row r="363" spans="1:20" outlineLevel="2" collapsed="1" x14ac:dyDescent="0.25">
      <c r="A363" s="47" t="s">
        <v>2</v>
      </c>
      <c r="B363" s="47" t="s">
        <v>2</v>
      </c>
      <c r="D363" s="47" t="s">
        <v>98</v>
      </c>
      <c r="H363" s="58">
        <v>776600</v>
      </c>
      <c r="I363" s="58">
        <v>0</v>
      </c>
      <c r="J363" s="58">
        <v>776600</v>
      </c>
      <c r="K363" s="58">
        <v>87818.79</v>
      </c>
      <c r="L363" s="58">
        <v>93518.71</v>
      </c>
      <c r="M363" s="58">
        <v>181337.5</v>
      </c>
      <c r="N363" s="58">
        <v>595262.5</v>
      </c>
      <c r="O363" s="60">
        <v>0.23350180272984805</v>
      </c>
      <c r="P363" s="58">
        <v>163531.86999899999</v>
      </c>
      <c r="Q363" s="58">
        <v>494419</v>
      </c>
      <c r="R363" s="58">
        <v>657950.86999899999</v>
      </c>
      <c r="S363" s="58">
        <v>25130.420000999999</v>
      </c>
      <c r="T363" s="61">
        <v>0.9676404584071594</v>
      </c>
    </row>
    <row r="364" spans="1:20" ht="14.45" hidden="1" customHeight="1" outlineLevel="3" collapsed="1" x14ac:dyDescent="0.25">
      <c r="A364" s="47" t="s">
        <v>2</v>
      </c>
      <c r="B364" s="47" t="s">
        <v>2</v>
      </c>
      <c r="C364" s="62" t="s">
        <v>2</v>
      </c>
      <c r="E364" s="47" t="s">
        <v>2</v>
      </c>
      <c r="H364" s="58">
        <v>776600</v>
      </c>
      <c r="I364" s="58">
        <v>0</v>
      </c>
      <c r="J364" s="58">
        <v>776600</v>
      </c>
      <c r="K364" s="58">
        <v>87818.79</v>
      </c>
      <c r="L364" s="58">
        <v>93518.71</v>
      </c>
      <c r="M364" s="58">
        <v>181337.5</v>
      </c>
      <c r="N364" s="58">
        <v>595262.5</v>
      </c>
      <c r="O364" s="60">
        <v>0.23350180272984805</v>
      </c>
      <c r="P364" s="58">
        <v>163531.86999899999</v>
      </c>
      <c r="Q364" s="58">
        <v>494419</v>
      </c>
      <c r="R364" s="58">
        <v>657950.86999899999</v>
      </c>
      <c r="S364" s="58">
        <v>25130.420000999999</v>
      </c>
      <c r="T364" s="61">
        <v>0.9676404584071594</v>
      </c>
    </row>
    <row r="365" spans="1:20" ht="14.45" hidden="1" customHeight="1" outlineLevel="4" collapsed="1" x14ac:dyDescent="0.25">
      <c r="A365" s="47" t="s">
        <v>2</v>
      </c>
      <c r="B365" s="47" t="s">
        <v>2</v>
      </c>
      <c r="C365" s="62" t="s">
        <v>2</v>
      </c>
      <c r="D365" s="63" t="s">
        <v>2</v>
      </c>
      <c r="E365" s="63" t="s">
        <v>2</v>
      </c>
      <c r="F365" s="47" t="s">
        <v>2</v>
      </c>
      <c r="H365" s="64">
        <v>0</v>
      </c>
      <c r="I365" s="64">
        <v>0</v>
      </c>
      <c r="J365" s="64">
        <v>0</v>
      </c>
      <c r="K365" s="64">
        <v>1683.82</v>
      </c>
      <c r="L365" s="64">
        <v>0</v>
      </c>
      <c r="M365" s="64">
        <v>1683.82</v>
      </c>
      <c r="N365" s="65">
        <v>-1683.82</v>
      </c>
      <c r="O365" s="67">
        <v>-1</v>
      </c>
      <c r="P365" s="64">
        <v>16838.2</v>
      </c>
      <c r="Q365" s="65">
        <v>-16838</v>
      </c>
      <c r="R365" s="64">
        <v>0.2</v>
      </c>
      <c r="S365" s="65">
        <v>-0.2</v>
      </c>
      <c r="T365" s="67">
        <v>-1</v>
      </c>
    </row>
    <row r="366" spans="1:20" ht="14.45" hidden="1" customHeight="1" outlineLevel="4" collapsed="1" x14ac:dyDescent="0.25">
      <c r="A366" s="47" t="s">
        <v>2</v>
      </c>
      <c r="B366" s="47" t="s">
        <v>2</v>
      </c>
      <c r="C366" s="62" t="s">
        <v>2</v>
      </c>
      <c r="D366" s="63" t="s">
        <v>2</v>
      </c>
      <c r="E366" s="63" t="s">
        <v>2</v>
      </c>
      <c r="F366" s="47" t="s">
        <v>2</v>
      </c>
      <c r="H366" s="64">
        <v>776600</v>
      </c>
      <c r="I366" s="64">
        <v>0</v>
      </c>
      <c r="J366" s="64">
        <v>776600</v>
      </c>
      <c r="K366" s="64">
        <v>86134.97</v>
      </c>
      <c r="L366" s="64">
        <v>93518.71</v>
      </c>
      <c r="M366" s="64">
        <v>179653.68</v>
      </c>
      <c r="N366" s="64">
        <v>596946.31999999995</v>
      </c>
      <c r="O366" s="60">
        <v>0.23133360803502448</v>
      </c>
      <c r="P366" s="64">
        <v>146693.66999900001</v>
      </c>
      <c r="Q366" s="64">
        <v>511257</v>
      </c>
      <c r="R366" s="64">
        <v>657950.66999900003</v>
      </c>
      <c r="S366" s="64">
        <v>25130.620000999999</v>
      </c>
      <c r="T366" s="60">
        <v>0.96764020087432401</v>
      </c>
    </row>
    <row r="367" spans="1:20" outlineLevel="1" x14ac:dyDescent="0.25">
      <c r="A367" s="52" t="s">
        <v>2</v>
      </c>
      <c r="B367" s="52" t="s">
        <v>2</v>
      </c>
      <c r="C367" s="53" t="s">
        <v>88</v>
      </c>
      <c r="H367" s="54">
        <v>4838395</v>
      </c>
      <c r="I367" s="54">
        <v>0</v>
      </c>
      <c r="J367" s="54">
        <v>4838395</v>
      </c>
      <c r="K367" s="54">
        <v>885932.39</v>
      </c>
      <c r="L367" s="54">
        <v>219671.94</v>
      </c>
      <c r="M367" s="54">
        <v>1105604.33</v>
      </c>
      <c r="N367" s="54">
        <v>3732790.67</v>
      </c>
      <c r="O367" s="56">
        <v>0.22850642206764846</v>
      </c>
      <c r="P367" s="54">
        <v>3069230.203315</v>
      </c>
      <c r="Q367" s="54">
        <v>1343272</v>
      </c>
      <c r="R367" s="54">
        <v>4412502.203315</v>
      </c>
      <c r="S367" s="54">
        <v>206220.85668500001</v>
      </c>
      <c r="T367" s="57">
        <v>0.9573782511173643</v>
      </c>
    </row>
    <row r="368" spans="1:20" outlineLevel="2" collapsed="1" x14ac:dyDescent="0.25">
      <c r="A368" s="47" t="s">
        <v>2</v>
      </c>
      <c r="B368" s="47" t="s">
        <v>2</v>
      </c>
      <c r="D368" s="47" t="s">
        <v>95</v>
      </c>
      <c r="H368" s="58">
        <v>979483</v>
      </c>
      <c r="I368" s="58">
        <v>0</v>
      </c>
      <c r="J368" s="58">
        <v>979483</v>
      </c>
      <c r="K368" s="58">
        <v>230464.19</v>
      </c>
      <c r="L368" s="58">
        <v>3489.3</v>
      </c>
      <c r="M368" s="58">
        <v>233953.49</v>
      </c>
      <c r="N368" s="58">
        <v>745529.51</v>
      </c>
      <c r="O368" s="60">
        <v>0.23885405872281601</v>
      </c>
      <c r="P368" s="58">
        <v>751587.18999600003</v>
      </c>
      <c r="Q368" s="58">
        <v>127770</v>
      </c>
      <c r="R368" s="58">
        <v>879357.18999600003</v>
      </c>
      <c r="S368" s="58">
        <v>96636.510003999996</v>
      </c>
      <c r="T368" s="61">
        <v>0.90133926775247764</v>
      </c>
    </row>
    <row r="369" spans="1:20" ht="14.45" hidden="1" customHeight="1" outlineLevel="3" collapsed="1" x14ac:dyDescent="0.25">
      <c r="A369" s="47" t="s">
        <v>2</v>
      </c>
      <c r="B369" s="47" t="s">
        <v>2</v>
      </c>
      <c r="C369" s="62" t="s">
        <v>2</v>
      </c>
      <c r="E369" s="47" t="s">
        <v>2</v>
      </c>
      <c r="H369" s="58">
        <v>979483</v>
      </c>
      <c r="I369" s="58">
        <v>0</v>
      </c>
      <c r="J369" s="58">
        <v>979483</v>
      </c>
      <c r="K369" s="58">
        <v>230464.19</v>
      </c>
      <c r="L369" s="58">
        <v>3489.3</v>
      </c>
      <c r="M369" s="58">
        <v>233953.49</v>
      </c>
      <c r="N369" s="58">
        <v>745529.51</v>
      </c>
      <c r="O369" s="60">
        <v>0.23885405872281601</v>
      </c>
      <c r="P369" s="58">
        <v>751587.18999600003</v>
      </c>
      <c r="Q369" s="58">
        <v>127770</v>
      </c>
      <c r="R369" s="58">
        <v>879357.18999600003</v>
      </c>
      <c r="S369" s="58">
        <v>96636.510003999996</v>
      </c>
      <c r="T369" s="61">
        <v>0.90133926775247764</v>
      </c>
    </row>
    <row r="370" spans="1:20" ht="14.45" hidden="1" customHeight="1" outlineLevel="4" collapsed="1" x14ac:dyDescent="0.25">
      <c r="A370" s="47" t="s">
        <v>2</v>
      </c>
      <c r="B370" s="47" t="s">
        <v>2</v>
      </c>
      <c r="C370" s="62" t="s">
        <v>2</v>
      </c>
      <c r="D370" s="63" t="s">
        <v>2</v>
      </c>
      <c r="E370" s="63" t="s">
        <v>2</v>
      </c>
      <c r="F370" s="47" t="s">
        <v>2</v>
      </c>
      <c r="H370" s="64">
        <v>0</v>
      </c>
      <c r="I370" s="64">
        <v>0</v>
      </c>
      <c r="J370" s="64">
        <v>0</v>
      </c>
      <c r="K370" s="64">
        <v>292.43</v>
      </c>
      <c r="L370" s="64">
        <v>0</v>
      </c>
      <c r="M370" s="64">
        <v>292.43</v>
      </c>
      <c r="N370" s="65">
        <v>-292.43</v>
      </c>
      <c r="O370" s="67">
        <v>-1</v>
      </c>
      <c r="P370" s="64">
        <v>292.43</v>
      </c>
      <c r="Q370" s="64">
        <v>0</v>
      </c>
      <c r="R370" s="64">
        <v>292.43</v>
      </c>
      <c r="S370" s="65">
        <v>-292.43</v>
      </c>
      <c r="T370" s="67">
        <v>-1</v>
      </c>
    </row>
    <row r="371" spans="1:20" ht="14.45" hidden="1" customHeight="1" outlineLevel="4" collapsed="1" x14ac:dyDescent="0.25">
      <c r="A371" s="47" t="s">
        <v>2</v>
      </c>
      <c r="B371" s="47" t="s">
        <v>2</v>
      </c>
      <c r="C371" s="62" t="s">
        <v>2</v>
      </c>
      <c r="D371" s="63" t="s">
        <v>2</v>
      </c>
      <c r="E371" s="63" t="s">
        <v>2</v>
      </c>
      <c r="F371" s="47" t="s">
        <v>2</v>
      </c>
      <c r="H371" s="64">
        <v>504166</v>
      </c>
      <c r="I371" s="64">
        <v>0</v>
      </c>
      <c r="J371" s="64">
        <v>504166</v>
      </c>
      <c r="K371" s="64">
        <v>84960.98</v>
      </c>
      <c r="L371" s="64">
        <v>0</v>
      </c>
      <c r="M371" s="64">
        <v>84960.98</v>
      </c>
      <c r="N371" s="64">
        <v>419205.02</v>
      </c>
      <c r="O371" s="60">
        <v>0.16851786911453767</v>
      </c>
      <c r="P371" s="64">
        <v>325805.02666600002</v>
      </c>
      <c r="Q371" s="64">
        <v>5200</v>
      </c>
      <c r="R371" s="64">
        <v>331005.02666600002</v>
      </c>
      <c r="S371" s="64">
        <v>173160.97333400001</v>
      </c>
      <c r="T371" s="60">
        <v>0.65653976401820036</v>
      </c>
    </row>
    <row r="372" spans="1:20" ht="14.45" hidden="1" customHeight="1" outlineLevel="4" collapsed="1" x14ac:dyDescent="0.25">
      <c r="A372" s="47" t="s">
        <v>2</v>
      </c>
      <c r="B372" s="47" t="s">
        <v>2</v>
      </c>
      <c r="C372" s="62" t="s">
        <v>2</v>
      </c>
      <c r="D372" s="63" t="s">
        <v>2</v>
      </c>
      <c r="E372" s="63" t="s">
        <v>2</v>
      </c>
      <c r="F372" s="47" t="s">
        <v>2</v>
      </c>
      <c r="H372" s="64">
        <v>326317</v>
      </c>
      <c r="I372" s="64">
        <v>0</v>
      </c>
      <c r="J372" s="64">
        <v>326317</v>
      </c>
      <c r="K372" s="64">
        <v>111710.78</v>
      </c>
      <c r="L372" s="64">
        <v>3489.3</v>
      </c>
      <c r="M372" s="64">
        <v>115200.08</v>
      </c>
      <c r="N372" s="64">
        <v>211116.92</v>
      </c>
      <c r="O372" s="60">
        <v>0.35303119359395924</v>
      </c>
      <c r="P372" s="64">
        <v>391968.04333000001</v>
      </c>
      <c r="Q372" s="64">
        <v>1000</v>
      </c>
      <c r="R372" s="64">
        <v>392968.04333000001</v>
      </c>
      <c r="S372" s="65">
        <v>-70140.343330000003</v>
      </c>
      <c r="T372" s="60">
        <v>1.2149454160524888</v>
      </c>
    </row>
    <row r="373" spans="1:20" ht="14.45" hidden="1" customHeight="1" outlineLevel="4" collapsed="1" x14ac:dyDescent="0.25">
      <c r="A373" s="47" t="s">
        <v>2</v>
      </c>
      <c r="B373" s="47" t="s">
        <v>2</v>
      </c>
      <c r="C373" s="62" t="s">
        <v>2</v>
      </c>
      <c r="D373" s="63" t="s">
        <v>2</v>
      </c>
      <c r="E373" s="63" t="s">
        <v>2</v>
      </c>
      <c r="F373" s="47" t="s">
        <v>2</v>
      </c>
      <c r="H373" s="64">
        <v>149000</v>
      </c>
      <c r="I373" s="64">
        <v>0</v>
      </c>
      <c r="J373" s="64">
        <v>149000</v>
      </c>
      <c r="K373" s="64">
        <v>33500</v>
      </c>
      <c r="L373" s="64">
        <v>0</v>
      </c>
      <c r="M373" s="64">
        <v>33500</v>
      </c>
      <c r="N373" s="64">
        <v>115500</v>
      </c>
      <c r="O373" s="60">
        <v>0.22483221476510068</v>
      </c>
      <c r="P373" s="64">
        <v>33521.69</v>
      </c>
      <c r="Q373" s="64">
        <v>121570</v>
      </c>
      <c r="R373" s="64">
        <v>155091.69</v>
      </c>
      <c r="S373" s="65">
        <v>-6091.69</v>
      </c>
      <c r="T373" s="60">
        <v>1.0408838255033557</v>
      </c>
    </row>
    <row r="374" spans="1:20" outlineLevel="2" collapsed="1" x14ac:dyDescent="0.25">
      <c r="A374" s="47" t="s">
        <v>2</v>
      </c>
      <c r="B374" s="47" t="s">
        <v>2</v>
      </c>
      <c r="D374" s="47" t="s">
        <v>99</v>
      </c>
      <c r="H374" s="58">
        <v>60400</v>
      </c>
      <c r="I374" s="58">
        <v>0</v>
      </c>
      <c r="J374" s="58">
        <v>60400</v>
      </c>
      <c r="K374" s="58">
        <v>1232.5999999999999</v>
      </c>
      <c r="L374" s="58">
        <v>52662</v>
      </c>
      <c r="M374" s="58">
        <v>53894.6</v>
      </c>
      <c r="N374" s="58">
        <v>6505.4</v>
      </c>
      <c r="O374" s="60">
        <v>0.89229470198675498</v>
      </c>
      <c r="P374" s="58">
        <v>1638.133333</v>
      </c>
      <c r="Q374" s="58">
        <v>0</v>
      </c>
      <c r="R374" s="58">
        <v>1638.133333</v>
      </c>
      <c r="S374" s="58">
        <v>6099.8666670000002</v>
      </c>
      <c r="T374" s="61">
        <v>0.89900883001655629</v>
      </c>
    </row>
    <row r="375" spans="1:20" ht="14.45" hidden="1" customHeight="1" outlineLevel="3" collapsed="1" x14ac:dyDescent="0.25">
      <c r="A375" s="47" t="s">
        <v>2</v>
      </c>
      <c r="B375" s="47" t="s">
        <v>2</v>
      </c>
      <c r="C375" s="62" t="s">
        <v>2</v>
      </c>
      <c r="E375" s="47" t="s">
        <v>2</v>
      </c>
      <c r="H375" s="58">
        <v>60400</v>
      </c>
      <c r="I375" s="58">
        <v>0</v>
      </c>
      <c r="J375" s="58">
        <v>60400</v>
      </c>
      <c r="K375" s="58">
        <v>1232.5999999999999</v>
      </c>
      <c r="L375" s="58">
        <v>52662</v>
      </c>
      <c r="M375" s="58">
        <v>53894.6</v>
      </c>
      <c r="N375" s="58">
        <v>6505.4</v>
      </c>
      <c r="O375" s="60">
        <v>0.89229470198675498</v>
      </c>
      <c r="P375" s="58">
        <v>1638.133333</v>
      </c>
      <c r="Q375" s="58">
        <v>0</v>
      </c>
      <c r="R375" s="58">
        <v>1638.133333</v>
      </c>
      <c r="S375" s="58">
        <v>6099.8666670000002</v>
      </c>
      <c r="T375" s="61">
        <v>0.89900883001655629</v>
      </c>
    </row>
    <row r="376" spans="1:20" ht="14.45" hidden="1" customHeight="1" outlineLevel="4" collapsed="1" x14ac:dyDescent="0.25">
      <c r="A376" s="47" t="s">
        <v>2</v>
      </c>
      <c r="B376" s="47" t="s">
        <v>2</v>
      </c>
      <c r="C376" s="62" t="s">
        <v>2</v>
      </c>
      <c r="D376" s="63" t="s">
        <v>2</v>
      </c>
      <c r="E376" s="63" t="s">
        <v>2</v>
      </c>
      <c r="F376" s="47" t="s">
        <v>2</v>
      </c>
      <c r="H376" s="64">
        <v>400</v>
      </c>
      <c r="I376" s="64">
        <v>0</v>
      </c>
      <c r="J376" s="64">
        <v>400</v>
      </c>
      <c r="K376" s="64">
        <v>0</v>
      </c>
      <c r="L376" s="64">
        <v>0</v>
      </c>
      <c r="M376" s="64">
        <v>0</v>
      </c>
      <c r="N376" s="64">
        <v>400</v>
      </c>
      <c r="O376" s="60">
        <v>0</v>
      </c>
      <c r="P376" s="64">
        <v>0</v>
      </c>
      <c r="Q376" s="64">
        <v>0</v>
      </c>
      <c r="R376" s="64">
        <v>0</v>
      </c>
      <c r="S376" s="64">
        <v>400</v>
      </c>
      <c r="T376" s="60">
        <v>0</v>
      </c>
    </row>
    <row r="377" spans="1:20" ht="14.45" hidden="1" customHeight="1" outlineLevel="4" collapsed="1" x14ac:dyDescent="0.25">
      <c r="A377" s="47" t="s">
        <v>2</v>
      </c>
      <c r="B377" s="47" t="s">
        <v>2</v>
      </c>
      <c r="C377" s="62" t="s">
        <v>2</v>
      </c>
      <c r="D377" s="63" t="s">
        <v>2</v>
      </c>
      <c r="E377" s="63" t="s">
        <v>2</v>
      </c>
      <c r="F377" s="47" t="s">
        <v>2</v>
      </c>
      <c r="H377" s="64">
        <v>60000</v>
      </c>
      <c r="I377" s="64">
        <v>0</v>
      </c>
      <c r="J377" s="64">
        <v>60000</v>
      </c>
      <c r="K377" s="64">
        <v>1232.5999999999999</v>
      </c>
      <c r="L377" s="64">
        <v>52662</v>
      </c>
      <c r="M377" s="64">
        <v>53894.6</v>
      </c>
      <c r="N377" s="64">
        <v>6105.4</v>
      </c>
      <c r="O377" s="60">
        <v>0.89824333333333328</v>
      </c>
      <c r="P377" s="64">
        <v>1638.133333</v>
      </c>
      <c r="Q377" s="64">
        <v>0</v>
      </c>
      <c r="R377" s="64">
        <v>1638.133333</v>
      </c>
      <c r="S377" s="64">
        <v>5699.8666670000002</v>
      </c>
      <c r="T377" s="60">
        <v>0.90500222221666671</v>
      </c>
    </row>
    <row r="378" spans="1:20" outlineLevel="2" collapsed="1" x14ac:dyDescent="0.25">
      <c r="A378" s="47" t="s">
        <v>2</v>
      </c>
      <c r="B378" s="47" t="s">
        <v>2</v>
      </c>
      <c r="D378" s="47" t="s">
        <v>36</v>
      </c>
      <c r="H378" s="58">
        <v>3700522</v>
      </c>
      <c r="I378" s="58">
        <v>0</v>
      </c>
      <c r="J378" s="58">
        <v>3700522</v>
      </c>
      <c r="K378" s="58">
        <v>620675.94999999995</v>
      </c>
      <c r="L378" s="58">
        <v>163520.64000000001</v>
      </c>
      <c r="M378" s="58">
        <v>784196.59</v>
      </c>
      <c r="N378" s="58">
        <v>2916325.41</v>
      </c>
      <c r="O378" s="60">
        <v>0.21191512710909433</v>
      </c>
      <c r="P378" s="58">
        <v>2247513.5899860002</v>
      </c>
      <c r="Q378" s="58">
        <v>1215502</v>
      </c>
      <c r="R378" s="58">
        <v>3463015.5899860002</v>
      </c>
      <c r="S378" s="58">
        <v>73985.770013999994</v>
      </c>
      <c r="T378" s="61">
        <v>0.98000666662324942</v>
      </c>
    </row>
    <row r="379" spans="1:20" ht="14.45" hidden="1" customHeight="1" outlineLevel="3" collapsed="1" x14ac:dyDescent="0.25">
      <c r="A379" s="47" t="s">
        <v>2</v>
      </c>
      <c r="B379" s="47" t="s">
        <v>2</v>
      </c>
      <c r="C379" s="62" t="s">
        <v>2</v>
      </c>
      <c r="E379" s="47" t="s">
        <v>2</v>
      </c>
      <c r="H379" s="58">
        <v>3700522</v>
      </c>
      <c r="I379" s="58">
        <v>0</v>
      </c>
      <c r="J379" s="58">
        <v>3700522</v>
      </c>
      <c r="K379" s="58">
        <v>620675.94999999995</v>
      </c>
      <c r="L379" s="58">
        <v>163520.64000000001</v>
      </c>
      <c r="M379" s="58">
        <v>784196.59</v>
      </c>
      <c r="N379" s="58">
        <v>2916325.41</v>
      </c>
      <c r="O379" s="60">
        <v>0.21191512710909433</v>
      </c>
      <c r="P379" s="58">
        <v>2247513.5899860002</v>
      </c>
      <c r="Q379" s="58">
        <v>1215502</v>
      </c>
      <c r="R379" s="58">
        <v>3463015.5899860002</v>
      </c>
      <c r="S379" s="58">
        <v>73985.770013999994</v>
      </c>
      <c r="T379" s="61">
        <v>0.98000666662324942</v>
      </c>
    </row>
    <row r="380" spans="1:20" ht="14.45" hidden="1" customHeight="1" outlineLevel="4" collapsed="1" x14ac:dyDescent="0.25">
      <c r="A380" s="47" t="s">
        <v>2</v>
      </c>
      <c r="B380" s="47" t="s">
        <v>2</v>
      </c>
      <c r="C380" s="62" t="s">
        <v>2</v>
      </c>
      <c r="D380" s="63" t="s">
        <v>2</v>
      </c>
      <c r="E380" s="63" t="s">
        <v>2</v>
      </c>
      <c r="F380" s="47" t="s">
        <v>2</v>
      </c>
      <c r="H380" s="64">
        <v>903845</v>
      </c>
      <c r="I380" s="64">
        <v>0</v>
      </c>
      <c r="J380" s="64">
        <v>903845</v>
      </c>
      <c r="K380" s="64">
        <v>183039.24</v>
      </c>
      <c r="L380" s="64">
        <v>0</v>
      </c>
      <c r="M380" s="64">
        <v>183039.24</v>
      </c>
      <c r="N380" s="64">
        <v>720805.76</v>
      </c>
      <c r="O380" s="60">
        <v>0.20251175810011673</v>
      </c>
      <c r="P380" s="64">
        <v>831110.07</v>
      </c>
      <c r="Q380" s="64">
        <v>1175502</v>
      </c>
      <c r="R380" s="64">
        <v>2006612.07</v>
      </c>
      <c r="S380" s="65">
        <v>-1102767.07</v>
      </c>
      <c r="T380" s="60">
        <v>2.2200842732990722</v>
      </c>
    </row>
    <row r="381" spans="1:20" ht="14.45" hidden="1" customHeight="1" outlineLevel="4" collapsed="1" x14ac:dyDescent="0.25">
      <c r="A381" s="47" t="s">
        <v>2</v>
      </c>
      <c r="B381" s="47" t="s">
        <v>2</v>
      </c>
      <c r="C381" s="62" t="s">
        <v>2</v>
      </c>
      <c r="D381" s="63" t="s">
        <v>2</v>
      </c>
      <c r="E381" s="63" t="s">
        <v>2</v>
      </c>
      <c r="F381" s="47" t="s">
        <v>2</v>
      </c>
      <c r="H381" s="64">
        <v>5404</v>
      </c>
      <c r="I381" s="64">
        <v>0</v>
      </c>
      <c r="J381" s="64">
        <v>5404</v>
      </c>
      <c r="K381" s="64">
        <v>0</v>
      </c>
      <c r="L381" s="64">
        <v>0</v>
      </c>
      <c r="M381" s="64">
        <v>0</v>
      </c>
      <c r="N381" s="64">
        <v>5404</v>
      </c>
      <c r="O381" s="60">
        <v>0</v>
      </c>
      <c r="P381" s="64">
        <v>0</v>
      </c>
      <c r="Q381" s="64">
        <v>0</v>
      </c>
      <c r="R381" s="64">
        <v>0</v>
      </c>
      <c r="S381" s="64">
        <v>5404</v>
      </c>
      <c r="T381" s="60">
        <v>0</v>
      </c>
    </row>
    <row r="382" spans="1:20" ht="14.45" hidden="1" customHeight="1" outlineLevel="4" collapsed="1" x14ac:dyDescent="0.25">
      <c r="A382" s="47" t="s">
        <v>2</v>
      </c>
      <c r="B382" s="47" t="s">
        <v>2</v>
      </c>
      <c r="C382" s="62" t="s">
        <v>2</v>
      </c>
      <c r="D382" s="63" t="s">
        <v>2</v>
      </c>
      <c r="E382" s="63" t="s">
        <v>2</v>
      </c>
      <c r="F382" s="47" t="s">
        <v>2</v>
      </c>
      <c r="H382" s="64">
        <v>0</v>
      </c>
      <c r="I382" s="64">
        <v>0</v>
      </c>
      <c r="J382" s="64">
        <v>0</v>
      </c>
      <c r="K382" s="64">
        <v>12332.01</v>
      </c>
      <c r="L382" s="64">
        <v>0</v>
      </c>
      <c r="M382" s="64">
        <v>12332.01</v>
      </c>
      <c r="N382" s="65">
        <v>-12332.01</v>
      </c>
      <c r="O382" s="67">
        <v>-1</v>
      </c>
      <c r="P382" s="64">
        <v>6918.33</v>
      </c>
      <c r="Q382" s="64">
        <v>0</v>
      </c>
      <c r="R382" s="64">
        <v>6918.33</v>
      </c>
      <c r="S382" s="65">
        <v>-6918.33</v>
      </c>
      <c r="T382" s="67">
        <v>-1</v>
      </c>
    </row>
    <row r="383" spans="1:20" ht="14.45" hidden="1" customHeight="1" outlineLevel="4" collapsed="1" x14ac:dyDescent="0.25">
      <c r="A383" s="47" t="s">
        <v>2</v>
      </c>
      <c r="B383" s="47" t="s">
        <v>2</v>
      </c>
      <c r="C383" s="62" t="s">
        <v>2</v>
      </c>
      <c r="D383" s="63" t="s">
        <v>2</v>
      </c>
      <c r="E383" s="63" t="s">
        <v>2</v>
      </c>
      <c r="F383" s="47" t="s">
        <v>2</v>
      </c>
      <c r="H383" s="64">
        <v>0</v>
      </c>
      <c r="I383" s="64">
        <v>0</v>
      </c>
      <c r="J383" s="64">
        <v>0</v>
      </c>
      <c r="K383" s="64">
        <v>486.96</v>
      </c>
      <c r="L383" s="64">
        <v>0</v>
      </c>
      <c r="M383" s="64">
        <v>486.96</v>
      </c>
      <c r="N383" s="65">
        <v>-486.96</v>
      </c>
      <c r="O383" s="67">
        <v>-1</v>
      </c>
      <c r="P383" s="64">
        <v>486.96</v>
      </c>
      <c r="Q383" s="64">
        <v>0</v>
      </c>
      <c r="R383" s="64">
        <v>486.96</v>
      </c>
      <c r="S383" s="65">
        <v>-486.96</v>
      </c>
      <c r="T383" s="67">
        <v>-1</v>
      </c>
    </row>
    <row r="384" spans="1:20" ht="14.45" hidden="1" customHeight="1" outlineLevel="4" collapsed="1" x14ac:dyDescent="0.25">
      <c r="A384" s="47" t="s">
        <v>2</v>
      </c>
      <c r="B384" s="47" t="s">
        <v>2</v>
      </c>
      <c r="C384" s="62" t="s">
        <v>2</v>
      </c>
      <c r="D384" s="63" t="s">
        <v>2</v>
      </c>
      <c r="E384" s="63" t="s">
        <v>2</v>
      </c>
      <c r="F384" s="47" t="s">
        <v>2</v>
      </c>
      <c r="H384" s="64">
        <v>54970</v>
      </c>
      <c r="I384" s="64">
        <v>0</v>
      </c>
      <c r="J384" s="64">
        <v>54970</v>
      </c>
      <c r="K384" s="64">
        <v>1005.43</v>
      </c>
      <c r="L384" s="64">
        <v>0</v>
      </c>
      <c r="M384" s="64">
        <v>1005.43</v>
      </c>
      <c r="N384" s="64">
        <v>53964.57</v>
      </c>
      <c r="O384" s="60">
        <v>1.8290522102965254E-2</v>
      </c>
      <c r="P384" s="64">
        <v>10054.299999999999</v>
      </c>
      <c r="Q384" s="64">
        <v>0</v>
      </c>
      <c r="R384" s="64">
        <v>10054.299999999999</v>
      </c>
      <c r="S384" s="64">
        <v>44915.7</v>
      </c>
      <c r="T384" s="60">
        <v>0.18290522102965254</v>
      </c>
    </row>
    <row r="385" spans="1:20" ht="14.45" hidden="1" customHeight="1" outlineLevel="4" collapsed="1" x14ac:dyDescent="0.25">
      <c r="A385" s="47" t="s">
        <v>2</v>
      </c>
      <c r="B385" s="47" t="s">
        <v>2</v>
      </c>
      <c r="C385" s="62" t="s">
        <v>2</v>
      </c>
      <c r="D385" s="63" t="s">
        <v>2</v>
      </c>
      <c r="E385" s="63" t="s">
        <v>2</v>
      </c>
      <c r="F385" s="47" t="s">
        <v>2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0">
        <v>0</v>
      </c>
      <c r="P385" s="64">
        <v>0</v>
      </c>
      <c r="Q385" s="64">
        <v>40000</v>
      </c>
      <c r="R385" s="64">
        <v>40000</v>
      </c>
      <c r="S385" s="65">
        <v>-40000</v>
      </c>
      <c r="T385" s="67">
        <v>-1</v>
      </c>
    </row>
    <row r="386" spans="1:20" ht="14.45" hidden="1" customHeight="1" outlineLevel="4" collapsed="1" x14ac:dyDescent="0.25">
      <c r="A386" s="47" t="s">
        <v>2</v>
      </c>
      <c r="B386" s="47" t="s">
        <v>2</v>
      </c>
      <c r="C386" s="62" t="s">
        <v>2</v>
      </c>
      <c r="D386" s="63" t="s">
        <v>2</v>
      </c>
      <c r="E386" s="63" t="s">
        <v>2</v>
      </c>
      <c r="F386" s="47" t="s">
        <v>2</v>
      </c>
      <c r="H386" s="64">
        <v>115358</v>
      </c>
      <c r="I386" s="64">
        <v>0</v>
      </c>
      <c r="J386" s="64">
        <v>115358</v>
      </c>
      <c r="K386" s="64">
        <v>14361.02</v>
      </c>
      <c r="L386" s="64">
        <v>0</v>
      </c>
      <c r="M386" s="64">
        <v>14361.02</v>
      </c>
      <c r="N386" s="64">
        <v>100996.98</v>
      </c>
      <c r="O386" s="60">
        <v>0.12449088923178279</v>
      </c>
      <c r="P386" s="64">
        <v>87803.63</v>
      </c>
      <c r="Q386" s="64">
        <v>0</v>
      </c>
      <c r="R386" s="64">
        <v>87803.63</v>
      </c>
      <c r="S386" s="64">
        <v>27554.37</v>
      </c>
      <c r="T386" s="60">
        <v>0.76114036304374211</v>
      </c>
    </row>
    <row r="387" spans="1:20" ht="14.45" hidden="1" customHeight="1" outlineLevel="4" collapsed="1" x14ac:dyDescent="0.25">
      <c r="A387" s="47" t="s">
        <v>2</v>
      </c>
      <c r="B387" s="47" t="s">
        <v>2</v>
      </c>
      <c r="C387" s="62" t="s">
        <v>2</v>
      </c>
      <c r="D387" s="63" t="s">
        <v>2</v>
      </c>
      <c r="E387" s="63" t="s">
        <v>2</v>
      </c>
      <c r="F387" s="47" t="s">
        <v>2</v>
      </c>
      <c r="H387" s="64">
        <v>129800</v>
      </c>
      <c r="I387" s="64">
        <v>0</v>
      </c>
      <c r="J387" s="64">
        <v>129800</v>
      </c>
      <c r="K387" s="64">
        <v>7068</v>
      </c>
      <c r="L387" s="64">
        <v>0</v>
      </c>
      <c r="M387" s="64">
        <v>7068</v>
      </c>
      <c r="N387" s="64">
        <v>122732</v>
      </c>
      <c r="O387" s="60">
        <v>5.4453004622496151E-2</v>
      </c>
      <c r="P387" s="64">
        <v>58189.01</v>
      </c>
      <c r="Q387" s="64">
        <v>0</v>
      </c>
      <c r="R387" s="64">
        <v>58189.01</v>
      </c>
      <c r="S387" s="64">
        <v>71610.990000000005</v>
      </c>
      <c r="T387" s="60">
        <v>0.44829745762711865</v>
      </c>
    </row>
    <row r="388" spans="1:20" ht="14.45" hidden="1" customHeight="1" outlineLevel="4" collapsed="1" x14ac:dyDescent="0.25">
      <c r="A388" s="47" t="s">
        <v>2</v>
      </c>
      <c r="B388" s="47" t="s">
        <v>2</v>
      </c>
      <c r="C388" s="62" t="s">
        <v>2</v>
      </c>
      <c r="D388" s="63" t="s">
        <v>2</v>
      </c>
      <c r="E388" s="63" t="s">
        <v>2</v>
      </c>
      <c r="F388" s="47" t="s">
        <v>2</v>
      </c>
      <c r="H388" s="64">
        <v>45985</v>
      </c>
      <c r="I388" s="64">
        <v>0</v>
      </c>
      <c r="J388" s="64">
        <v>45985</v>
      </c>
      <c r="K388" s="64">
        <v>0</v>
      </c>
      <c r="L388" s="64">
        <v>0</v>
      </c>
      <c r="M388" s="64">
        <v>0</v>
      </c>
      <c r="N388" s="64">
        <v>45985</v>
      </c>
      <c r="O388" s="60">
        <v>0</v>
      </c>
      <c r="P388" s="64">
        <v>17980</v>
      </c>
      <c r="Q388" s="64">
        <v>0</v>
      </c>
      <c r="R388" s="64">
        <v>17980</v>
      </c>
      <c r="S388" s="64">
        <v>28005</v>
      </c>
      <c r="T388" s="60">
        <v>0.39099706426008479</v>
      </c>
    </row>
    <row r="389" spans="1:20" ht="14.45" hidden="1" customHeight="1" outlineLevel="4" collapsed="1" x14ac:dyDescent="0.25">
      <c r="A389" s="47" t="s">
        <v>2</v>
      </c>
      <c r="B389" s="47" t="s">
        <v>2</v>
      </c>
      <c r="C389" s="62" t="s">
        <v>2</v>
      </c>
      <c r="D389" s="63" t="s">
        <v>2</v>
      </c>
      <c r="E389" s="63" t="s">
        <v>2</v>
      </c>
      <c r="F389" s="47" t="s">
        <v>2</v>
      </c>
      <c r="H389" s="64">
        <v>102945</v>
      </c>
      <c r="I389" s="64">
        <v>0</v>
      </c>
      <c r="J389" s="64">
        <v>102945</v>
      </c>
      <c r="K389" s="64">
        <v>35407.19</v>
      </c>
      <c r="L389" s="64">
        <v>0</v>
      </c>
      <c r="M389" s="64">
        <v>35407.19</v>
      </c>
      <c r="N389" s="64">
        <v>67537.81</v>
      </c>
      <c r="O389" s="60">
        <v>0.3439427849822721</v>
      </c>
      <c r="P389" s="64">
        <v>85780.556666000004</v>
      </c>
      <c r="Q389" s="64">
        <v>0</v>
      </c>
      <c r="R389" s="64">
        <v>85780.556666000004</v>
      </c>
      <c r="S389" s="64">
        <v>17164.443334</v>
      </c>
      <c r="T389" s="60">
        <v>0.83326588630822285</v>
      </c>
    </row>
    <row r="390" spans="1:20" ht="14.45" hidden="1" customHeight="1" outlineLevel="4" collapsed="1" x14ac:dyDescent="0.25">
      <c r="A390" s="47" t="s">
        <v>2</v>
      </c>
      <c r="B390" s="47" t="s">
        <v>2</v>
      </c>
      <c r="C390" s="62" t="s">
        <v>2</v>
      </c>
      <c r="D390" s="63" t="s">
        <v>2</v>
      </c>
      <c r="E390" s="63" t="s">
        <v>2</v>
      </c>
      <c r="F390" s="47" t="s">
        <v>2</v>
      </c>
      <c r="H390" s="64">
        <v>118238</v>
      </c>
      <c r="I390" s="64">
        <v>0</v>
      </c>
      <c r="J390" s="64">
        <v>118238</v>
      </c>
      <c r="K390" s="64">
        <v>0</v>
      </c>
      <c r="L390" s="64">
        <v>0</v>
      </c>
      <c r="M390" s="64">
        <v>0</v>
      </c>
      <c r="N390" s="64">
        <v>118238</v>
      </c>
      <c r="O390" s="60">
        <v>0</v>
      </c>
      <c r="P390" s="64">
        <v>53759.24</v>
      </c>
      <c r="Q390" s="64">
        <v>0</v>
      </c>
      <c r="R390" s="64">
        <v>53759.24</v>
      </c>
      <c r="S390" s="64">
        <v>64478.76</v>
      </c>
      <c r="T390" s="60">
        <v>0.45466973392648724</v>
      </c>
    </row>
    <row r="391" spans="1:20" ht="14.45" hidden="1" customHeight="1" outlineLevel="4" collapsed="1" x14ac:dyDescent="0.25">
      <c r="A391" s="47" t="s">
        <v>2</v>
      </c>
      <c r="B391" s="47" t="s">
        <v>2</v>
      </c>
      <c r="C391" s="62" t="s">
        <v>2</v>
      </c>
      <c r="D391" s="63" t="s">
        <v>2</v>
      </c>
      <c r="E391" s="63" t="s">
        <v>2</v>
      </c>
      <c r="F391" s="47" t="s">
        <v>2</v>
      </c>
      <c r="H391" s="64">
        <v>166184</v>
      </c>
      <c r="I391" s="64">
        <v>0</v>
      </c>
      <c r="J391" s="64">
        <v>166184</v>
      </c>
      <c r="K391" s="64">
        <v>2310.2199999999998</v>
      </c>
      <c r="L391" s="64">
        <v>300</v>
      </c>
      <c r="M391" s="64">
        <v>2610.2199999999998</v>
      </c>
      <c r="N391" s="64">
        <v>163573.78</v>
      </c>
      <c r="O391" s="60">
        <v>1.5706806912819525E-2</v>
      </c>
      <c r="P391" s="64">
        <v>73256.416666000005</v>
      </c>
      <c r="Q391" s="64">
        <v>0</v>
      </c>
      <c r="R391" s="64">
        <v>73256.416666000005</v>
      </c>
      <c r="S391" s="64">
        <v>92627.583333999995</v>
      </c>
      <c r="T391" s="60">
        <v>0.44262032846724114</v>
      </c>
    </row>
    <row r="392" spans="1:20" ht="14.45" hidden="1" customHeight="1" outlineLevel="4" collapsed="1" x14ac:dyDescent="0.25">
      <c r="A392" s="47" t="s">
        <v>2</v>
      </c>
      <c r="B392" s="47" t="s">
        <v>2</v>
      </c>
      <c r="C392" s="62" t="s">
        <v>2</v>
      </c>
      <c r="D392" s="63" t="s">
        <v>2</v>
      </c>
      <c r="E392" s="63" t="s">
        <v>2</v>
      </c>
      <c r="F392" s="47" t="s">
        <v>2</v>
      </c>
      <c r="H392" s="64">
        <v>138695</v>
      </c>
      <c r="I392" s="64">
        <v>0</v>
      </c>
      <c r="J392" s="64">
        <v>138695</v>
      </c>
      <c r="K392" s="64">
        <v>0</v>
      </c>
      <c r="L392" s="64">
        <v>0</v>
      </c>
      <c r="M392" s="64">
        <v>0</v>
      </c>
      <c r="N392" s="64">
        <v>138695</v>
      </c>
      <c r="O392" s="60">
        <v>0</v>
      </c>
      <c r="P392" s="64">
        <v>65213.35</v>
      </c>
      <c r="Q392" s="64">
        <v>0</v>
      </c>
      <c r="R392" s="64">
        <v>65213.35</v>
      </c>
      <c r="S392" s="64">
        <v>73481.649999999994</v>
      </c>
      <c r="T392" s="60">
        <v>0.47019250874220414</v>
      </c>
    </row>
    <row r="393" spans="1:20" ht="14.45" hidden="1" customHeight="1" outlineLevel="4" collapsed="1" x14ac:dyDescent="0.25">
      <c r="A393" s="47" t="s">
        <v>2</v>
      </c>
      <c r="B393" s="47" t="s">
        <v>2</v>
      </c>
      <c r="C393" s="62" t="s">
        <v>2</v>
      </c>
      <c r="D393" s="63" t="s">
        <v>2</v>
      </c>
      <c r="E393" s="63" t="s">
        <v>2</v>
      </c>
      <c r="F393" s="47" t="s">
        <v>2</v>
      </c>
      <c r="H393" s="64">
        <v>89510</v>
      </c>
      <c r="I393" s="64">
        <v>0</v>
      </c>
      <c r="J393" s="64">
        <v>89510</v>
      </c>
      <c r="K393" s="64">
        <v>6000</v>
      </c>
      <c r="L393" s="64">
        <v>0</v>
      </c>
      <c r="M393" s="64">
        <v>6000</v>
      </c>
      <c r="N393" s="64">
        <v>83510</v>
      </c>
      <c r="O393" s="60">
        <v>6.7031616579153172E-2</v>
      </c>
      <c r="P393" s="64">
        <v>100536.68333299999</v>
      </c>
      <c r="Q393" s="64">
        <v>0</v>
      </c>
      <c r="R393" s="64">
        <v>100536.68333299999</v>
      </c>
      <c r="S393" s="65">
        <v>-11026.683333000001</v>
      </c>
      <c r="T393" s="60">
        <v>1.1231894015528991</v>
      </c>
    </row>
    <row r="394" spans="1:20" ht="14.45" hidden="1" customHeight="1" outlineLevel="4" collapsed="1" x14ac:dyDescent="0.25">
      <c r="A394" s="47" t="s">
        <v>2</v>
      </c>
      <c r="B394" s="47" t="s">
        <v>2</v>
      </c>
      <c r="C394" s="62" t="s">
        <v>2</v>
      </c>
      <c r="D394" s="63" t="s">
        <v>2</v>
      </c>
      <c r="E394" s="63" t="s">
        <v>2</v>
      </c>
      <c r="F394" s="47" t="s">
        <v>2</v>
      </c>
      <c r="H394" s="64">
        <v>139370</v>
      </c>
      <c r="I394" s="64">
        <v>0</v>
      </c>
      <c r="J394" s="64">
        <v>139370</v>
      </c>
      <c r="K394" s="64">
        <v>22875</v>
      </c>
      <c r="L394" s="64">
        <v>0</v>
      </c>
      <c r="M394" s="64">
        <v>22875</v>
      </c>
      <c r="N394" s="64">
        <v>116495</v>
      </c>
      <c r="O394" s="60">
        <v>0.16413144866183541</v>
      </c>
      <c r="P394" s="64">
        <v>43036.076666000001</v>
      </c>
      <c r="Q394" s="64">
        <v>0</v>
      </c>
      <c r="R394" s="64">
        <v>43036.076666000001</v>
      </c>
      <c r="S394" s="64">
        <v>96333.923334000006</v>
      </c>
      <c r="T394" s="60">
        <v>0.30879010307813731</v>
      </c>
    </row>
    <row r="395" spans="1:20" ht="14.45" hidden="1" customHeight="1" outlineLevel="4" collapsed="1" x14ac:dyDescent="0.25">
      <c r="A395" s="47" t="s">
        <v>2</v>
      </c>
      <c r="B395" s="47" t="s">
        <v>2</v>
      </c>
      <c r="C395" s="62" t="s">
        <v>2</v>
      </c>
      <c r="D395" s="63" t="s">
        <v>2</v>
      </c>
      <c r="E395" s="63" t="s">
        <v>2</v>
      </c>
      <c r="F395" s="47" t="s">
        <v>2</v>
      </c>
      <c r="H395" s="64">
        <v>225500</v>
      </c>
      <c r="I395" s="64">
        <v>0</v>
      </c>
      <c r="J395" s="64">
        <v>225500</v>
      </c>
      <c r="K395" s="64">
        <v>33035.15</v>
      </c>
      <c r="L395" s="64">
        <v>0</v>
      </c>
      <c r="M395" s="64">
        <v>33035.15</v>
      </c>
      <c r="N395" s="64">
        <v>192464.85</v>
      </c>
      <c r="O395" s="60">
        <v>0.14649733924611974</v>
      </c>
      <c r="P395" s="64">
        <v>60528.18</v>
      </c>
      <c r="Q395" s="64">
        <v>0</v>
      </c>
      <c r="R395" s="64">
        <v>60528.18</v>
      </c>
      <c r="S395" s="64">
        <v>164971.82</v>
      </c>
      <c r="T395" s="60">
        <v>0.26841764966740578</v>
      </c>
    </row>
    <row r="396" spans="1:20" ht="14.45" hidden="1" customHeight="1" outlineLevel="4" collapsed="1" x14ac:dyDescent="0.25">
      <c r="A396" s="47" t="s">
        <v>2</v>
      </c>
      <c r="B396" s="47" t="s">
        <v>2</v>
      </c>
      <c r="C396" s="62" t="s">
        <v>2</v>
      </c>
      <c r="D396" s="63" t="s">
        <v>2</v>
      </c>
      <c r="E396" s="63" t="s">
        <v>2</v>
      </c>
      <c r="F396" s="47" t="s">
        <v>2</v>
      </c>
      <c r="H396" s="64">
        <v>65250</v>
      </c>
      <c r="I396" s="64">
        <v>0</v>
      </c>
      <c r="J396" s="64">
        <v>65250</v>
      </c>
      <c r="K396" s="64">
        <v>0</v>
      </c>
      <c r="L396" s="64">
        <v>0</v>
      </c>
      <c r="M396" s="64">
        <v>0</v>
      </c>
      <c r="N396" s="64">
        <v>65250</v>
      </c>
      <c r="O396" s="60">
        <v>0</v>
      </c>
      <c r="P396" s="64">
        <v>0</v>
      </c>
      <c r="Q396" s="64">
        <v>0</v>
      </c>
      <c r="R396" s="64">
        <v>0</v>
      </c>
      <c r="S396" s="64">
        <v>65250</v>
      </c>
      <c r="T396" s="60">
        <v>0</v>
      </c>
    </row>
    <row r="397" spans="1:20" ht="14.45" hidden="1" customHeight="1" outlineLevel="4" collapsed="1" x14ac:dyDescent="0.25">
      <c r="A397" s="47" t="s">
        <v>2</v>
      </c>
      <c r="B397" s="47" t="s">
        <v>2</v>
      </c>
      <c r="C397" s="62" t="s">
        <v>2</v>
      </c>
      <c r="D397" s="63" t="s">
        <v>2</v>
      </c>
      <c r="E397" s="63" t="s">
        <v>2</v>
      </c>
      <c r="F397" s="47" t="s">
        <v>2</v>
      </c>
      <c r="H397" s="64">
        <v>51730</v>
      </c>
      <c r="I397" s="64">
        <v>0</v>
      </c>
      <c r="J397" s="64">
        <v>51730</v>
      </c>
      <c r="K397" s="64">
        <v>0</v>
      </c>
      <c r="L397" s="64">
        <v>0</v>
      </c>
      <c r="M397" s="64">
        <v>0</v>
      </c>
      <c r="N397" s="64">
        <v>51730</v>
      </c>
      <c r="O397" s="60">
        <v>0</v>
      </c>
      <c r="P397" s="64">
        <v>0</v>
      </c>
      <c r="Q397" s="64">
        <v>0</v>
      </c>
      <c r="R397" s="64">
        <v>0</v>
      </c>
      <c r="S397" s="64">
        <v>51730</v>
      </c>
      <c r="T397" s="60">
        <v>0</v>
      </c>
    </row>
    <row r="398" spans="1:20" ht="14.45" hidden="1" customHeight="1" outlineLevel="4" collapsed="1" x14ac:dyDescent="0.25">
      <c r="A398" s="47" t="s">
        <v>2</v>
      </c>
      <c r="B398" s="47" t="s">
        <v>2</v>
      </c>
      <c r="C398" s="62" t="s">
        <v>2</v>
      </c>
      <c r="D398" s="63" t="s">
        <v>2</v>
      </c>
      <c r="E398" s="63" t="s">
        <v>2</v>
      </c>
      <c r="F398" s="47" t="s">
        <v>2</v>
      </c>
      <c r="H398" s="64">
        <v>122740</v>
      </c>
      <c r="I398" s="64">
        <v>0</v>
      </c>
      <c r="J398" s="64">
        <v>122740</v>
      </c>
      <c r="K398" s="64">
        <v>0</v>
      </c>
      <c r="L398" s="64">
        <v>0</v>
      </c>
      <c r="M398" s="64">
        <v>0</v>
      </c>
      <c r="N398" s="64">
        <v>122740</v>
      </c>
      <c r="O398" s="60">
        <v>0</v>
      </c>
      <c r="P398" s="64">
        <v>0</v>
      </c>
      <c r="Q398" s="64">
        <v>0</v>
      </c>
      <c r="R398" s="64">
        <v>0</v>
      </c>
      <c r="S398" s="64">
        <v>122740</v>
      </c>
      <c r="T398" s="60">
        <v>0</v>
      </c>
    </row>
    <row r="399" spans="1:20" ht="14.45" hidden="1" customHeight="1" outlineLevel="4" collapsed="1" x14ac:dyDescent="0.25">
      <c r="A399" s="47" t="s">
        <v>2</v>
      </c>
      <c r="B399" s="47" t="s">
        <v>2</v>
      </c>
      <c r="C399" s="62" t="s">
        <v>2</v>
      </c>
      <c r="D399" s="63" t="s">
        <v>2</v>
      </c>
      <c r="E399" s="63" t="s">
        <v>2</v>
      </c>
      <c r="F399" s="47" t="s">
        <v>2</v>
      </c>
      <c r="H399" s="64">
        <v>20000</v>
      </c>
      <c r="I399" s="64">
        <v>0</v>
      </c>
      <c r="J399" s="64">
        <v>20000</v>
      </c>
      <c r="K399" s="64">
        <v>0</v>
      </c>
      <c r="L399" s="64">
        <v>0</v>
      </c>
      <c r="M399" s="64">
        <v>0</v>
      </c>
      <c r="N399" s="64">
        <v>20000</v>
      </c>
      <c r="O399" s="60">
        <v>0</v>
      </c>
      <c r="P399" s="64">
        <v>0</v>
      </c>
      <c r="Q399" s="64">
        <v>0</v>
      </c>
      <c r="R399" s="64">
        <v>0</v>
      </c>
      <c r="S399" s="64">
        <v>20000</v>
      </c>
      <c r="T399" s="60">
        <v>0</v>
      </c>
    </row>
    <row r="400" spans="1:20" ht="14.45" hidden="1" customHeight="1" outlineLevel="4" collapsed="1" x14ac:dyDescent="0.25">
      <c r="A400" s="47" t="s">
        <v>2</v>
      </c>
      <c r="B400" s="47" t="s">
        <v>2</v>
      </c>
      <c r="C400" s="62" t="s">
        <v>2</v>
      </c>
      <c r="D400" s="63" t="s">
        <v>2</v>
      </c>
      <c r="E400" s="63" t="s">
        <v>2</v>
      </c>
      <c r="F400" s="47" t="s">
        <v>2</v>
      </c>
      <c r="H400" s="64">
        <v>0</v>
      </c>
      <c r="I400" s="64">
        <v>0</v>
      </c>
      <c r="J400" s="64">
        <v>0</v>
      </c>
      <c r="K400" s="64">
        <v>750</v>
      </c>
      <c r="L400" s="64">
        <v>0</v>
      </c>
      <c r="M400" s="64">
        <v>750</v>
      </c>
      <c r="N400" s="65">
        <v>-750</v>
      </c>
      <c r="O400" s="67">
        <v>-1</v>
      </c>
      <c r="P400" s="64">
        <v>750</v>
      </c>
      <c r="Q400" s="64">
        <v>0</v>
      </c>
      <c r="R400" s="64">
        <v>750</v>
      </c>
      <c r="S400" s="65">
        <v>-750</v>
      </c>
      <c r="T400" s="67">
        <v>-1</v>
      </c>
    </row>
    <row r="401" spans="1:20" ht="14.45" hidden="1" customHeight="1" outlineLevel="4" collapsed="1" x14ac:dyDescent="0.25">
      <c r="A401" s="47" t="s">
        <v>2</v>
      </c>
      <c r="B401" s="47" t="s">
        <v>2</v>
      </c>
      <c r="C401" s="62" t="s">
        <v>2</v>
      </c>
      <c r="D401" s="63" t="s">
        <v>2</v>
      </c>
      <c r="E401" s="63" t="s">
        <v>2</v>
      </c>
      <c r="F401" s="47" t="s">
        <v>2</v>
      </c>
      <c r="H401" s="64">
        <v>27135</v>
      </c>
      <c r="I401" s="64">
        <v>0</v>
      </c>
      <c r="J401" s="64">
        <v>27135</v>
      </c>
      <c r="K401" s="65">
        <v>-134.62</v>
      </c>
      <c r="L401" s="64">
        <v>0</v>
      </c>
      <c r="M401" s="65">
        <v>-134.62</v>
      </c>
      <c r="N401" s="64">
        <v>27269.62</v>
      </c>
      <c r="O401" s="67">
        <v>-4.9611203243044039E-3</v>
      </c>
      <c r="P401" s="64">
        <v>1330.873333</v>
      </c>
      <c r="Q401" s="64">
        <v>0</v>
      </c>
      <c r="R401" s="64">
        <v>1330.873333</v>
      </c>
      <c r="S401" s="64">
        <v>25804.126667</v>
      </c>
      <c r="T401" s="60">
        <v>4.904637306062281E-2</v>
      </c>
    </row>
    <row r="402" spans="1:20" ht="14.45" hidden="1" customHeight="1" outlineLevel="4" collapsed="1" x14ac:dyDescent="0.25">
      <c r="A402" s="47" t="s">
        <v>2</v>
      </c>
      <c r="B402" s="47" t="s">
        <v>2</v>
      </c>
      <c r="C402" s="62" t="s">
        <v>2</v>
      </c>
      <c r="D402" s="63" t="s">
        <v>2</v>
      </c>
      <c r="E402" s="63" t="s">
        <v>2</v>
      </c>
      <c r="F402" s="47" t="s">
        <v>2</v>
      </c>
      <c r="H402" s="64">
        <v>410</v>
      </c>
      <c r="I402" s="64">
        <v>0</v>
      </c>
      <c r="J402" s="64">
        <v>410</v>
      </c>
      <c r="K402" s="64">
        <v>0</v>
      </c>
      <c r="L402" s="64">
        <v>0</v>
      </c>
      <c r="M402" s="64">
        <v>0</v>
      </c>
      <c r="N402" s="64">
        <v>410</v>
      </c>
      <c r="O402" s="60">
        <v>0</v>
      </c>
      <c r="P402" s="64">
        <v>0</v>
      </c>
      <c r="Q402" s="64">
        <v>0</v>
      </c>
      <c r="R402" s="64">
        <v>0</v>
      </c>
      <c r="S402" s="64">
        <v>410</v>
      </c>
      <c r="T402" s="60">
        <v>0</v>
      </c>
    </row>
    <row r="403" spans="1:20" ht="14.45" hidden="1" customHeight="1" outlineLevel="4" collapsed="1" x14ac:dyDescent="0.25">
      <c r="A403" s="47" t="s">
        <v>2</v>
      </c>
      <c r="B403" s="47" t="s">
        <v>2</v>
      </c>
      <c r="C403" s="62" t="s">
        <v>2</v>
      </c>
      <c r="D403" s="63" t="s">
        <v>2</v>
      </c>
      <c r="E403" s="63" t="s">
        <v>2</v>
      </c>
      <c r="F403" s="47" t="s">
        <v>2</v>
      </c>
      <c r="H403" s="64">
        <v>2591</v>
      </c>
      <c r="I403" s="64">
        <v>0</v>
      </c>
      <c r="J403" s="64">
        <v>2591</v>
      </c>
      <c r="K403" s="64">
        <v>0</v>
      </c>
      <c r="L403" s="64">
        <v>0</v>
      </c>
      <c r="M403" s="64">
        <v>0</v>
      </c>
      <c r="N403" s="64">
        <v>2591</v>
      </c>
      <c r="O403" s="60">
        <v>0</v>
      </c>
      <c r="P403" s="64">
        <v>0</v>
      </c>
      <c r="Q403" s="64">
        <v>0</v>
      </c>
      <c r="R403" s="64">
        <v>0</v>
      </c>
      <c r="S403" s="64">
        <v>2591</v>
      </c>
      <c r="T403" s="60">
        <v>0</v>
      </c>
    </row>
    <row r="404" spans="1:20" ht="14.45" hidden="1" customHeight="1" outlineLevel="4" collapsed="1" x14ac:dyDescent="0.25">
      <c r="A404" s="47" t="s">
        <v>2</v>
      </c>
      <c r="B404" s="47" t="s">
        <v>2</v>
      </c>
      <c r="C404" s="62" t="s">
        <v>2</v>
      </c>
      <c r="D404" s="63" t="s">
        <v>2</v>
      </c>
      <c r="E404" s="63" t="s">
        <v>2</v>
      </c>
      <c r="F404" s="47" t="s">
        <v>2</v>
      </c>
      <c r="H404" s="64">
        <v>1028</v>
      </c>
      <c r="I404" s="64">
        <v>0</v>
      </c>
      <c r="J404" s="64">
        <v>1028</v>
      </c>
      <c r="K404" s="64">
        <v>0</v>
      </c>
      <c r="L404" s="64">
        <v>0</v>
      </c>
      <c r="M404" s="64">
        <v>0</v>
      </c>
      <c r="N404" s="64">
        <v>1028</v>
      </c>
      <c r="O404" s="60">
        <v>0</v>
      </c>
      <c r="P404" s="64">
        <v>0</v>
      </c>
      <c r="Q404" s="64">
        <v>0</v>
      </c>
      <c r="R404" s="64">
        <v>0</v>
      </c>
      <c r="S404" s="64">
        <v>1028</v>
      </c>
      <c r="T404" s="60">
        <v>0</v>
      </c>
    </row>
    <row r="405" spans="1:20" ht="14.45" hidden="1" customHeight="1" outlineLevel="4" collapsed="1" x14ac:dyDescent="0.25">
      <c r="A405" s="47" t="s">
        <v>2</v>
      </c>
      <c r="B405" s="47" t="s">
        <v>2</v>
      </c>
      <c r="C405" s="62" t="s">
        <v>2</v>
      </c>
      <c r="D405" s="63" t="s">
        <v>2</v>
      </c>
      <c r="E405" s="63" t="s">
        <v>2</v>
      </c>
      <c r="F405" s="47" t="s">
        <v>2</v>
      </c>
      <c r="H405" s="64">
        <v>3800</v>
      </c>
      <c r="I405" s="64">
        <v>0</v>
      </c>
      <c r="J405" s="64">
        <v>3800</v>
      </c>
      <c r="K405" s="64">
        <v>392.64</v>
      </c>
      <c r="L405" s="64">
        <v>0</v>
      </c>
      <c r="M405" s="64">
        <v>392.64</v>
      </c>
      <c r="N405" s="64">
        <v>3407.36</v>
      </c>
      <c r="O405" s="60">
        <v>0.10332631578947368</v>
      </c>
      <c r="P405" s="64">
        <v>392.64</v>
      </c>
      <c r="Q405" s="64">
        <v>0</v>
      </c>
      <c r="R405" s="64">
        <v>392.64</v>
      </c>
      <c r="S405" s="64">
        <v>3407.36</v>
      </c>
      <c r="T405" s="60">
        <v>0.10332631578947368</v>
      </c>
    </row>
    <row r="406" spans="1:20" ht="14.45" hidden="1" customHeight="1" outlineLevel="4" collapsed="1" x14ac:dyDescent="0.25">
      <c r="A406" s="47" t="s">
        <v>2</v>
      </c>
      <c r="B406" s="47" t="s">
        <v>2</v>
      </c>
      <c r="C406" s="62" t="s">
        <v>2</v>
      </c>
      <c r="D406" s="63" t="s">
        <v>2</v>
      </c>
      <c r="E406" s="63" t="s">
        <v>2</v>
      </c>
      <c r="F406" s="47" t="s">
        <v>2</v>
      </c>
      <c r="H406" s="64">
        <v>3630</v>
      </c>
      <c r="I406" s="64">
        <v>0</v>
      </c>
      <c r="J406" s="64">
        <v>3630</v>
      </c>
      <c r="K406" s="64">
        <v>0</v>
      </c>
      <c r="L406" s="64">
        <v>0</v>
      </c>
      <c r="M406" s="64">
        <v>0</v>
      </c>
      <c r="N406" s="64">
        <v>3630</v>
      </c>
      <c r="O406" s="60">
        <v>0</v>
      </c>
      <c r="P406" s="64">
        <v>0</v>
      </c>
      <c r="Q406" s="64">
        <v>0</v>
      </c>
      <c r="R406" s="64">
        <v>0</v>
      </c>
      <c r="S406" s="64">
        <v>3630</v>
      </c>
      <c r="T406" s="60">
        <v>0</v>
      </c>
    </row>
    <row r="407" spans="1:20" ht="14.45" hidden="1" customHeight="1" outlineLevel="4" collapsed="1" x14ac:dyDescent="0.25">
      <c r="A407" s="47" t="s">
        <v>2</v>
      </c>
      <c r="B407" s="47" t="s">
        <v>2</v>
      </c>
      <c r="C407" s="62" t="s">
        <v>2</v>
      </c>
      <c r="D407" s="63" t="s">
        <v>2</v>
      </c>
      <c r="E407" s="63" t="s">
        <v>2</v>
      </c>
      <c r="F407" s="47" t="s">
        <v>2</v>
      </c>
      <c r="H407" s="64">
        <v>3130</v>
      </c>
      <c r="I407" s="64">
        <v>0</v>
      </c>
      <c r="J407" s="64">
        <v>3130</v>
      </c>
      <c r="K407" s="64">
        <v>0</v>
      </c>
      <c r="L407" s="64">
        <v>0</v>
      </c>
      <c r="M407" s="64">
        <v>0</v>
      </c>
      <c r="N407" s="64">
        <v>3130</v>
      </c>
      <c r="O407" s="60">
        <v>0</v>
      </c>
      <c r="P407" s="64">
        <v>0</v>
      </c>
      <c r="Q407" s="64">
        <v>0</v>
      </c>
      <c r="R407" s="64">
        <v>0</v>
      </c>
      <c r="S407" s="64">
        <v>3130</v>
      </c>
      <c r="T407" s="60">
        <v>0</v>
      </c>
    </row>
    <row r="408" spans="1:20" ht="14.45" hidden="1" customHeight="1" outlineLevel="4" collapsed="1" x14ac:dyDescent="0.25">
      <c r="A408" s="47" t="s">
        <v>2</v>
      </c>
      <c r="B408" s="47" t="s">
        <v>2</v>
      </c>
      <c r="C408" s="62" t="s">
        <v>2</v>
      </c>
      <c r="D408" s="63" t="s">
        <v>2</v>
      </c>
      <c r="E408" s="63" t="s">
        <v>2</v>
      </c>
      <c r="F408" s="47" t="s">
        <v>2</v>
      </c>
      <c r="H408" s="64">
        <v>2485</v>
      </c>
      <c r="I408" s="64">
        <v>0</v>
      </c>
      <c r="J408" s="64">
        <v>2485</v>
      </c>
      <c r="K408" s="64">
        <v>0</v>
      </c>
      <c r="L408" s="64">
        <v>0</v>
      </c>
      <c r="M408" s="64">
        <v>0</v>
      </c>
      <c r="N408" s="64">
        <v>2485</v>
      </c>
      <c r="O408" s="60">
        <v>0</v>
      </c>
      <c r="P408" s="64">
        <v>438.35</v>
      </c>
      <c r="Q408" s="64">
        <v>0</v>
      </c>
      <c r="R408" s="64">
        <v>438.35</v>
      </c>
      <c r="S408" s="64">
        <v>2046.65</v>
      </c>
      <c r="T408" s="60">
        <v>0.17639839034205232</v>
      </c>
    </row>
    <row r="409" spans="1:20" ht="14.45" hidden="1" customHeight="1" outlineLevel="4" collapsed="1" x14ac:dyDescent="0.25">
      <c r="A409" s="47" t="s">
        <v>2</v>
      </c>
      <c r="B409" s="47" t="s">
        <v>2</v>
      </c>
      <c r="C409" s="62" t="s">
        <v>2</v>
      </c>
      <c r="D409" s="63" t="s">
        <v>2</v>
      </c>
      <c r="E409" s="63" t="s">
        <v>2</v>
      </c>
      <c r="F409" s="47" t="s">
        <v>2</v>
      </c>
      <c r="H409" s="64">
        <v>2210</v>
      </c>
      <c r="I409" s="64">
        <v>0</v>
      </c>
      <c r="J409" s="64">
        <v>2210</v>
      </c>
      <c r="K409" s="64">
        <v>0</v>
      </c>
      <c r="L409" s="64">
        <v>0</v>
      </c>
      <c r="M409" s="64">
        <v>0</v>
      </c>
      <c r="N409" s="64">
        <v>2210</v>
      </c>
      <c r="O409" s="60">
        <v>0</v>
      </c>
      <c r="P409" s="64">
        <v>0</v>
      </c>
      <c r="Q409" s="64">
        <v>0</v>
      </c>
      <c r="R409" s="64">
        <v>0</v>
      </c>
      <c r="S409" s="64">
        <v>2210</v>
      </c>
      <c r="T409" s="60">
        <v>0</v>
      </c>
    </row>
    <row r="410" spans="1:20" ht="14.45" hidden="1" customHeight="1" outlineLevel="4" collapsed="1" x14ac:dyDescent="0.25">
      <c r="A410" s="47" t="s">
        <v>2</v>
      </c>
      <c r="B410" s="47" t="s">
        <v>2</v>
      </c>
      <c r="C410" s="62" t="s">
        <v>2</v>
      </c>
      <c r="D410" s="63" t="s">
        <v>2</v>
      </c>
      <c r="E410" s="63" t="s">
        <v>2</v>
      </c>
      <c r="F410" s="47" t="s">
        <v>2</v>
      </c>
      <c r="H410" s="64">
        <v>2541</v>
      </c>
      <c r="I410" s="64">
        <v>0</v>
      </c>
      <c r="J410" s="64">
        <v>2541</v>
      </c>
      <c r="K410" s="64">
        <v>0</v>
      </c>
      <c r="L410" s="64">
        <v>0</v>
      </c>
      <c r="M410" s="64">
        <v>0</v>
      </c>
      <c r="N410" s="64">
        <v>2541</v>
      </c>
      <c r="O410" s="60">
        <v>0</v>
      </c>
      <c r="P410" s="64">
        <v>0</v>
      </c>
      <c r="Q410" s="64">
        <v>0</v>
      </c>
      <c r="R410" s="64">
        <v>0</v>
      </c>
      <c r="S410" s="64">
        <v>2541</v>
      </c>
      <c r="T410" s="60">
        <v>0</v>
      </c>
    </row>
    <row r="411" spans="1:20" ht="14.45" hidden="1" customHeight="1" outlineLevel="4" collapsed="1" x14ac:dyDescent="0.25">
      <c r="A411" s="47" t="s">
        <v>2</v>
      </c>
      <c r="B411" s="47" t="s">
        <v>2</v>
      </c>
      <c r="C411" s="62" t="s">
        <v>2</v>
      </c>
      <c r="D411" s="63" t="s">
        <v>2</v>
      </c>
      <c r="E411" s="63" t="s">
        <v>2</v>
      </c>
      <c r="F411" s="47" t="s">
        <v>2</v>
      </c>
      <c r="H411" s="64">
        <v>3130</v>
      </c>
      <c r="I411" s="64">
        <v>0</v>
      </c>
      <c r="J411" s="64">
        <v>3130</v>
      </c>
      <c r="K411" s="64">
        <v>0</v>
      </c>
      <c r="L411" s="64">
        <v>0</v>
      </c>
      <c r="M411" s="64">
        <v>0</v>
      </c>
      <c r="N411" s="64">
        <v>3130</v>
      </c>
      <c r="O411" s="60">
        <v>0</v>
      </c>
      <c r="P411" s="64">
        <v>0</v>
      </c>
      <c r="Q411" s="64">
        <v>0</v>
      </c>
      <c r="R411" s="64">
        <v>0</v>
      </c>
      <c r="S411" s="64">
        <v>3130</v>
      </c>
      <c r="T411" s="60">
        <v>0</v>
      </c>
    </row>
    <row r="412" spans="1:20" ht="14.45" hidden="1" customHeight="1" outlineLevel="4" collapsed="1" x14ac:dyDescent="0.25">
      <c r="A412" s="47" t="s">
        <v>2</v>
      </c>
      <c r="B412" s="47" t="s">
        <v>2</v>
      </c>
      <c r="C412" s="62" t="s">
        <v>2</v>
      </c>
      <c r="D412" s="63" t="s">
        <v>2</v>
      </c>
      <c r="E412" s="63" t="s">
        <v>2</v>
      </c>
      <c r="F412" s="47" t="s">
        <v>2</v>
      </c>
      <c r="H412" s="64">
        <v>5250</v>
      </c>
      <c r="I412" s="64">
        <v>0</v>
      </c>
      <c r="J412" s="64">
        <v>5250</v>
      </c>
      <c r="K412" s="64">
        <v>0</v>
      </c>
      <c r="L412" s="64">
        <v>0</v>
      </c>
      <c r="M412" s="64">
        <v>0</v>
      </c>
      <c r="N412" s="64">
        <v>5250</v>
      </c>
      <c r="O412" s="60">
        <v>0</v>
      </c>
      <c r="P412" s="64">
        <v>0</v>
      </c>
      <c r="Q412" s="64">
        <v>0</v>
      </c>
      <c r="R412" s="64">
        <v>0</v>
      </c>
      <c r="S412" s="64">
        <v>5250</v>
      </c>
      <c r="T412" s="60">
        <v>0</v>
      </c>
    </row>
    <row r="413" spans="1:20" ht="14.45" hidden="1" customHeight="1" outlineLevel="4" collapsed="1" x14ac:dyDescent="0.25">
      <c r="A413" s="47" t="s">
        <v>2</v>
      </c>
      <c r="B413" s="47" t="s">
        <v>2</v>
      </c>
      <c r="C413" s="62" t="s">
        <v>2</v>
      </c>
      <c r="D413" s="63" t="s">
        <v>2</v>
      </c>
      <c r="E413" s="63" t="s">
        <v>2</v>
      </c>
      <c r="F413" s="47" t="s">
        <v>2</v>
      </c>
      <c r="H413" s="64">
        <v>400</v>
      </c>
      <c r="I413" s="64">
        <v>0</v>
      </c>
      <c r="J413" s="64">
        <v>400</v>
      </c>
      <c r="K413" s="64">
        <v>0</v>
      </c>
      <c r="L413" s="64">
        <v>0</v>
      </c>
      <c r="M413" s="64">
        <v>0</v>
      </c>
      <c r="N413" s="64">
        <v>400</v>
      </c>
      <c r="O413" s="60">
        <v>0</v>
      </c>
      <c r="P413" s="64">
        <v>0</v>
      </c>
      <c r="Q413" s="64">
        <v>0</v>
      </c>
      <c r="R413" s="64">
        <v>0</v>
      </c>
      <c r="S413" s="64">
        <v>400</v>
      </c>
      <c r="T413" s="60">
        <v>0</v>
      </c>
    </row>
    <row r="414" spans="1:20" ht="14.45" hidden="1" customHeight="1" outlineLevel="4" collapsed="1" x14ac:dyDescent="0.25">
      <c r="A414" s="47" t="s">
        <v>2</v>
      </c>
      <c r="B414" s="47" t="s">
        <v>2</v>
      </c>
      <c r="C414" s="62" t="s">
        <v>2</v>
      </c>
      <c r="D414" s="63" t="s">
        <v>2</v>
      </c>
      <c r="E414" s="63" t="s">
        <v>2</v>
      </c>
      <c r="F414" s="47" t="s">
        <v>2</v>
      </c>
      <c r="H414" s="64">
        <v>6300</v>
      </c>
      <c r="I414" s="64">
        <v>0</v>
      </c>
      <c r="J414" s="64">
        <v>6300</v>
      </c>
      <c r="K414" s="64">
        <v>0</v>
      </c>
      <c r="L414" s="64">
        <v>0</v>
      </c>
      <c r="M414" s="64">
        <v>0</v>
      </c>
      <c r="N414" s="64">
        <v>6300</v>
      </c>
      <c r="O414" s="60">
        <v>0</v>
      </c>
      <c r="P414" s="64">
        <v>0</v>
      </c>
      <c r="Q414" s="64">
        <v>0</v>
      </c>
      <c r="R414" s="64">
        <v>0</v>
      </c>
      <c r="S414" s="64">
        <v>6300</v>
      </c>
      <c r="T414" s="60">
        <v>0</v>
      </c>
    </row>
    <row r="415" spans="1:20" ht="14.45" hidden="1" customHeight="1" outlineLevel="4" collapsed="1" x14ac:dyDescent="0.25">
      <c r="A415" s="47" t="s">
        <v>2</v>
      </c>
      <c r="B415" s="47" t="s">
        <v>2</v>
      </c>
      <c r="C415" s="62" t="s">
        <v>2</v>
      </c>
      <c r="D415" s="63" t="s">
        <v>2</v>
      </c>
      <c r="E415" s="63" t="s">
        <v>2</v>
      </c>
      <c r="F415" s="47" t="s">
        <v>2</v>
      </c>
      <c r="H415" s="64">
        <v>8000</v>
      </c>
      <c r="I415" s="64">
        <v>0</v>
      </c>
      <c r="J415" s="64">
        <v>8000</v>
      </c>
      <c r="K415" s="64">
        <v>163.16</v>
      </c>
      <c r="L415" s="64">
        <v>0</v>
      </c>
      <c r="M415" s="64">
        <v>163.16</v>
      </c>
      <c r="N415" s="64">
        <v>7836.84</v>
      </c>
      <c r="O415" s="60">
        <v>2.0395E-2</v>
      </c>
      <c r="P415" s="64">
        <v>202.42</v>
      </c>
      <c r="Q415" s="64">
        <v>0</v>
      </c>
      <c r="R415" s="64">
        <v>202.42</v>
      </c>
      <c r="S415" s="64">
        <v>7797.58</v>
      </c>
      <c r="T415" s="60">
        <v>2.5302499999999999E-2</v>
      </c>
    </row>
    <row r="416" spans="1:20" ht="14.45" hidden="1" customHeight="1" outlineLevel="4" collapsed="1" x14ac:dyDescent="0.25">
      <c r="A416" s="47" t="s">
        <v>2</v>
      </c>
      <c r="B416" s="47" t="s">
        <v>2</v>
      </c>
      <c r="C416" s="62" t="s">
        <v>2</v>
      </c>
      <c r="D416" s="63" t="s">
        <v>2</v>
      </c>
      <c r="E416" s="63" t="s">
        <v>2</v>
      </c>
      <c r="F416" s="47" t="s">
        <v>2</v>
      </c>
      <c r="H416" s="64">
        <v>5440</v>
      </c>
      <c r="I416" s="64">
        <v>0</v>
      </c>
      <c r="J416" s="64">
        <v>5440</v>
      </c>
      <c r="K416" s="64">
        <v>120.15</v>
      </c>
      <c r="L416" s="64">
        <v>0</v>
      </c>
      <c r="M416" s="64">
        <v>120.15</v>
      </c>
      <c r="N416" s="64">
        <v>5319.85</v>
      </c>
      <c r="O416" s="60">
        <v>2.208639705882353E-2</v>
      </c>
      <c r="P416" s="64">
        <v>120.15</v>
      </c>
      <c r="Q416" s="64">
        <v>0</v>
      </c>
      <c r="R416" s="64">
        <v>120.15</v>
      </c>
      <c r="S416" s="64">
        <v>5319.85</v>
      </c>
      <c r="T416" s="60">
        <v>2.208639705882353E-2</v>
      </c>
    </row>
    <row r="417" spans="1:20" ht="14.45" hidden="1" customHeight="1" outlineLevel="4" collapsed="1" x14ac:dyDescent="0.25">
      <c r="A417" s="47" t="s">
        <v>2</v>
      </c>
      <c r="B417" s="47" t="s">
        <v>2</v>
      </c>
      <c r="C417" s="62" t="s">
        <v>2</v>
      </c>
      <c r="D417" s="63" t="s">
        <v>2</v>
      </c>
      <c r="E417" s="63" t="s">
        <v>2</v>
      </c>
      <c r="F417" s="47" t="s">
        <v>2</v>
      </c>
      <c r="H417" s="64">
        <v>7460</v>
      </c>
      <c r="I417" s="64">
        <v>0</v>
      </c>
      <c r="J417" s="64">
        <v>7460</v>
      </c>
      <c r="K417" s="64">
        <v>209.17</v>
      </c>
      <c r="L417" s="64">
        <v>0</v>
      </c>
      <c r="M417" s="64">
        <v>209.17</v>
      </c>
      <c r="N417" s="64">
        <v>7250.83</v>
      </c>
      <c r="O417" s="60">
        <v>2.8038873994638069E-2</v>
      </c>
      <c r="P417" s="64">
        <v>209.17</v>
      </c>
      <c r="Q417" s="64">
        <v>0</v>
      </c>
      <c r="R417" s="64">
        <v>209.17</v>
      </c>
      <c r="S417" s="64">
        <v>7250.83</v>
      </c>
      <c r="T417" s="60">
        <v>2.8038873994638069E-2</v>
      </c>
    </row>
    <row r="418" spans="1:20" ht="14.45" hidden="1" customHeight="1" outlineLevel="4" collapsed="1" x14ac:dyDescent="0.25">
      <c r="A418" s="47" t="s">
        <v>2</v>
      </c>
      <c r="B418" s="47" t="s">
        <v>2</v>
      </c>
      <c r="C418" s="62" t="s">
        <v>2</v>
      </c>
      <c r="D418" s="63" t="s">
        <v>2</v>
      </c>
      <c r="E418" s="63" t="s">
        <v>2</v>
      </c>
      <c r="F418" s="47" t="s">
        <v>2</v>
      </c>
      <c r="H418" s="64">
        <v>11700</v>
      </c>
      <c r="I418" s="64">
        <v>0</v>
      </c>
      <c r="J418" s="64">
        <v>11700</v>
      </c>
      <c r="K418" s="64">
        <v>0</v>
      </c>
      <c r="L418" s="64">
        <v>0</v>
      </c>
      <c r="M418" s="64">
        <v>0</v>
      </c>
      <c r="N418" s="64">
        <v>11700</v>
      </c>
      <c r="O418" s="60">
        <v>0</v>
      </c>
      <c r="P418" s="64">
        <v>0</v>
      </c>
      <c r="Q418" s="64">
        <v>0</v>
      </c>
      <c r="R418" s="64">
        <v>0</v>
      </c>
      <c r="S418" s="64">
        <v>11700</v>
      </c>
      <c r="T418" s="60">
        <v>0</v>
      </c>
    </row>
    <row r="419" spans="1:20" ht="14.45" hidden="1" customHeight="1" outlineLevel="4" collapsed="1" x14ac:dyDescent="0.25">
      <c r="A419" s="47" t="s">
        <v>2</v>
      </c>
      <c r="B419" s="47" t="s">
        <v>2</v>
      </c>
      <c r="C419" s="62" t="s">
        <v>2</v>
      </c>
      <c r="D419" s="63" t="s">
        <v>2</v>
      </c>
      <c r="E419" s="63" t="s">
        <v>2</v>
      </c>
      <c r="F419" s="47" t="s">
        <v>2</v>
      </c>
      <c r="H419" s="64">
        <v>5600</v>
      </c>
      <c r="I419" s="64">
        <v>0</v>
      </c>
      <c r="J419" s="64">
        <v>5600</v>
      </c>
      <c r="K419" s="64">
        <v>0</v>
      </c>
      <c r="L419" s="64">
        <v>0</v>
      </c>
      <c r="M419" s="64">
        <v>0</v>
      </c>
      <c r="N419" s="64">
        <v>5600</v>
      </c>
      <c r="O419" s="60">
        <v>0</v>
      </c>
      <c r="P419" s="64">
        <v>0</v>
      </c>
      <c r="Q419" s="64">
        <v>0</v>
      </c>
      <c r="R419" s="64">
        <v>0</v>
      </c>
      <c r="S419" s="64">
        <v>5600</v>
      </c>
      <c r="T419" s="60">
        <v>0</v>
      </c>
    </row>
    <row r="420" spans="1:20" ht="14.45" hidden="1" customHeight="1" outlineLevel="4" collapsed="1" x14ac:dyDescent="0.25">
      <c r="A420" s="47" t="s">
        <v>2</v>
      </c>
      <c r="B420" s="47" t="s">
        <v>2</v>
      </c>
      <c r="C420" s="62" t="s">
        <v>2</v>
      </c>
      <c r="D420" s="63" t="s">
        <v>2</v>
      </c>
      <c r="E420" s="63" t="s">
        <v>2</v>
      </c>
      <c r="F420" s="47" t="s">
        <v>2</v>
      </c>
      <c r="H420" s="64">
        <v>7100</v>
      </c>
      <c r="I420" s="64">
        <v>0</v>
      </c>
      <c r="J420" s="64">
        <v>7100</v>
      </c>
      <c r="K420" s="64">
        <v>0</v>
      </c>
      <c r="L420" s="64">
        <v>0</v>
      </c>
      <c r="M420" s="64">
        <v>0</v>
      </c>
      <c r="N420" s="64">
        <v>7100</v>
      </c>
      <c r="O420" s="60">
        <v>0</v>
      </c>
      <c r="P420" s="64">
        <v>0</v>
      </c>
      <c r="Q420" s="64">
        <v>0</v>
      </c>
      <c r="R420" s="64">
        <v>0</v>
      </c>
      <c r="S420" s="64">
        <v>7100</v>
      </c>
      <c r="T420" s="60">
        <v>0</v>
      </c>
    </row>
    <row r="421" spans="1:20" ht="14.45" hidden="1" customHeight="1" outlineLevel="4" collapsed="1" x14ac:dyDescent="0.25">
      <c r="A421" s="47" t="s">
        <v>2</v>
      </c>
      <c r="B421" s="47" t="s">
        <v>2</v>
      </c>
      <c r="C421" s="62" t="s">
        <v>2</v>
      </c>
      <c r="D421" s="63" t="s">
        <v>2</v>
      </c>
      <c r="E421" s="63" t="s">
        <v>2</v>
      </c>
      <c r="F421" s="47" t="s">
        <v>2</v>
      </c>
      <c r="H421" s="64">
        <v>400</v>
      </c>
      <c r="I421" s="64">
        <v>0</v>
      </c>
      <c r="J421" s="64">
        <v>400</v>
      </c>
      <c r="K421" s="64">
        <v>0</v>
      </c>
      <c r="L421" s="64">
        <v>0</v>
      </c>
      <c r="M421" s="64">
        <v>0</v>
      </c>
      <c r="N421" s="64">
        <v>400</v>
      </c>
      <c r="O421" s="60">
        <v>0</v>
      </c>
      <c r="P421" s="64">
        <v>0</v>
      </c>
      <c r="Q421" s="64">
        <v>0</v>
      </c>
      <c r="R421" s="64">
        <v>0</v>
      </c>
      <c r="S421" s="64">
        <v>400</v>
      </c>
      <c r="T421" s="60">
        <v>0</v>
      </c>
    </row>
    <row r="422" spans="1:20" ht="14.45" hidden="1" customHeight="1" outlineLevel="4" collapsed="1" x14ac:dyDescent="0.25">
      <c r="A422" s="47" t="s">
        <v>2</v>
      </c>
      <c r="B422" s="47" t="s">
        <v>2</v>
      </c>
      <c r="C422" s="62" t="s">
        <v>2</v>
      </c>
      <c r="D422" s="63" t="s">
        <v>2</v>
      </c>
      <c r="E422" s="63" t="s">
        <v>2</v>
      </c>
      <c r="F422" s="47" t="s">
        <v>2</v>
      </c>
      <c r="H422" s="64">
        <v>17550</v>
      </c>
      <c r="I422" s="64">
        <v>0</v>
      </c>
      <c r="J422" s="64">
        <v>17550</v>
      </c>
      <c r="K422" s="64">
        <v>0</v>
      </c>
      <c r="L422" s="64">
        <v>0</v>
      </c>
      <c r="M422" s="64">
        <v>0</v>
      </c>
      <c r="N422" s="64">
        <v>17550</v>
      </c>
      <c r="O422" s="60">
        <v>0</v>
      </c>
      <c r="P422" s="64">
        <v>0</v>
      </c>
      <c r="Q422" s="64">
        <v>0</v>
      </c>
      <c r="R422" s="64">
        <v>0</v>
      </c>
      <c r="S422" s="64">
        <v>17550</v>
      </c>
      <c r="T422" s="60">
        <v>0</v>
      </c>
    </row>
    <row r="423" spans="1:20" ht="14.45" hidden="1" customHeight="1" outlineLevel="4" collapsed="1" x14ac:dyDescent="0.25">
      <c r="A423" s="47" t="s">
        <v>2</v>
      </c>
      <c r="B423" s="47" t="s">
        <v>2</v>
      </c>
      <c r="C423" s="62" t="s">
        <v>2</v>
      </c>
      <c r="D423" s="63" t="s">
        <v>2</v>
      </c>
      <c r="E423" s="63" t="s">
        <v>2</v>
      </c>
      <c r="F423" s="47" t="s">
        <v>2</v>
      </c>
      <c r="H423" s="64">
        <v>0</v>
      </c>
      <c r="I423" s="64">
        <v>0</v>
      </c>
      <c r="J423" s="64">
        <v>0</v>
      </c>
      <c r="K423" s="65">
        <v>-3767.04</v>
      </c>
      <c r="L423" s="64">
        <v>0</v>
      </c>
      <c r="M423" s="65">
        <v>-3767.04</v>
      </c>
      <c r="N423" s="64">
        <v>3767.04</v>
      </c>
      <c r="O423" s="67">
        <v>-1</v>
      </c>
      <c r="P423" s="65">
        <v>-1202.0400010000001</v>
      </c>
      <c r="Q423" s="64">
        <v>0</v>
      </c>
      <c r="R423" s="65">
        <v>-1202.0400010000001</v>
      </c>
      <c r="S423" s="64">
        <v>1202.0400010000001</v>
      </c>
      <c r="T423" s="67">
        <v>-1</v>
      </c>
    </row>
    <row r="424" spans="1:20" ht="14.45" hidden="1" customHeight="1" outlineLevel="4" collapsed="1" x14ac:dyDescent="0.25">
      <c r="A424" s="47" t="s">
        <v>2</v>
      </c>
      <c r="B424" s="47" t="s">
        <v>2</v>
      </c>
      <c r="C424" s="62" t="s">
        <v>2</v>
      </c>
      <c r="D424" s="63" t="s">
        <v>2</v>
      </c>
      <c r="E424" s="63" t="s">
        <v>2</v>
      </c>
      <c r="F424" s="47" t="s">
        <v>2</v>
      </c>
      <c r="H424" s="64">
        <v>10110</v>
      </c>
      <c r="I424" s="64">
        <v>0</v>
      </c>
      <c r="J424" s="64">
        <v>10110</v>
      </c>
      <c r="K424" s="64">
        <v>1296.82</v>
      </c>
      <c r="L424" s="64">
        <v>0</v>
      </c>
      <c r="M424" s="64">
        <v>1296.82</v>
      </c>
      <c r="N424" s="64">
        <v>8813.18</v>
      </c>
      <c r="O424" s="60">
        <v>0.12827101879327399</v>
      </c>
      <c r="P424" s="64">
        <v>2384.5100000000002</v>
      </c>
      <c r="Q424" s="64">
        <v>0</v>
      </c>
      <c r="R424" s="64">
        <v>2384.5100000000002</v>
      </c>
      <c r="S424" s="64">
        <v>7725.49</v>
      </c>
      <c r="T424" s="60">
        <v>0.23585657764589515</v>
      </c>
    </row>
    <row r="425" spans="1:20" ht="14.45" hidden="1" customHeight="1" outlineLevel="4" collapsed="1" x14ac:dyDescent="0.25">
      <c r="A425" s="47" t="s">
        <v>2</v>
      </c>
      <c r="B425" s="47" t="s">
        <v>2</v>
      </c>
      <c r="C425" s="62" t="s">
        <v>2</v>
      </c>
      <c r="D425" s="63" t="s">
        <v>2</v>
      </c>
      <c r="E425" s="63" t="s">
        <v>2</v>
      </c>
      <c r="F425" s="47" t="s">
        <v>2</v>
      </c>
      <c r="H425" s="64">
        <v>10100</v>
      </c>
      <c r="I425" s="64">
        <v>0</v>
      </c>
      <c r="J425" s="64">
        <v>10100</v>
      </c>
      <c r="K425" s="64">
        <v>0</v>
      </c>
      <c r="L425" s="64">
        <v>0</v>
      </c>
      <c r="M425" s="64">
        <v>0</v>
      </c>
      <c r="N425" s="64">
        <v>10100</v>
      </c>
      <c r="O425" s="60">
        <v>0</v>
      </c>
      <c r="P425" s="64">
        <v>0</v>
      </c>
      <c r="Q425" s="64">
        <v>0</v>
      </c>
      <c r="R425" s="64">
        <v>0</v>
      </c>
      <c r="S425" s="64">
        <v>10100</v>
      </c>
      <c r="T425" s="60">
        <v>0</v>
      </c>
    </row>
    <row r="426" spans="1:20" ht="14.45" hidden="1" customHeight="1" outlineLevel="4" collapsed="1" x14ac:dyDescent="0.25">
      <c r="A426" s="47" t="s">
        <v>2</v>
      </c>
      <c r="B426" s="47" t="s">
        <v>2</v>
      </c>
      <c r="C426" s="62" t="s">
        <v>2</v>
      </c>
      <c r="D426" s="63" t="s">
        <v>2</v>
      </c>
      <c r="E426" s="63" t="s">
        <v>2</v>
      </c>
      <c r="F426" s="47" t="s">
        <v>2</v>
      </c>
      <c r="H426" s="64">
        <v>14000</v>
      </c>
      <c r="I426" s="64">
        <v>0</v>
      </c>
      <c r="J426" s="64">
        <v>14000</v>
      </c>
      <c r="K426" s="64">
        <v>302.3</v>
      </c>
      <c r="L426" s="64">
        <v>0</v>
      </c>
      <c r="M426" s="64">
        <v>302.3</v>
      </c>
      <c r="N426" s="64">
        <v>13697.7</v>
      </c>
      <c r="O426" s="60">
        <v>2.1592857142857143E-2</v>
      </c>
      <c r="P426" s="64">
        <v>2253.8233329999998</v>
      </c>
      <c r="Q426" s="64">
        <v>0</v>
      </c>
      <c r="R426" s="64">
        <v>2253.8233329999998</v>
      </c>
      <c r="S426" s="64">
        <v>11746.176667</v>
      </c>
      <c r="T426" s="60">
        <v>0.16098738092857143</v>
      </c>
    </row>
    <row r="427" spans="1:20" ht="14.45" hidden="1" customHeight="1" outlineLevel="4" collapsed="1" x14ac:dyDescent="0.25">
      <c r="A427" s="47" t="s">
        <v>2</v>
      </c>
      <c r="B427" s="47" t="s">
        <v>2</v>
      </c>
      <c r="C427" s="62" t="s">
        <v>2</v>
      </c>
      <c r="D427" s="63" t="s">
        <v>2</v>
      </c>
      <c r="E427" s="63" t="s">
        <v>2</v>
      </c>
      <c r="F427" s="47" t="s">
        <v>2</v>
      </c>
      <c r="H427" s="64">
        <v>17780</v>
      </c>
      <c r="I427" s="64">
        <v>0</v>
      </c>
      <c r="J427" s="64">
        <v>17780</v>
      </c>
      <c r="K427" s="64">
        <v>176.75</v>
      </c>
      <c r="L427" s="64">
        <v>0</v>
      </c>
      <c r="M427" s="64">
        <v>176.75</v>
      </c>
      <c r="N427" s="64">
        <v>17603.25</v>
      </c>
      <c r="O427" s="60">
        <v>9.9409448818897645E-3</v>
      </c>
      <c r="P427" s="64">
        <v>3781.73</v>
      </c>
      <c r="Q427" s="64">
        <v>0</v>
      </c>
      <c r="R427" s="64">
        <v>3781.73</v>
      </c>
      <c r="S427" s="64">
        <v>13998.27</v>
      </c>
      <c r="T427" s="60">
        <v>0.21269572553430821</v>
      </c>
    </row>
    <row r="428" spans="1:20" ht="14.45" hidden="1" customHeight="1" outlineLevel="4" collapsed="1" x14ac:dyDescent="0.25">
      <c r="A428" s="47" t="s">
        <v>2</v>
      </c>
      <c r="B428" s="47" t="s">
        <v>2</v>
      </c>
      <c r="C428" s="62" t="s">
        <v>2</v>
      </c>
      <c r="D428" s="63" t="s">
        <v>2</v>
      </c>
      <c r="E428" s="63" t="s">
        <v>2</v>
      </c>
      <c r="F428" s="47" t="s">
        <v>2</v>
      </c>
      <c r="H428" s="64">
        <v>34700</v>
      </c>
      <c r="I428" s="64">
        <v>0</v>
      </c>
      <c r="J428" s="64">
        <v>34700</v>
      </c>
      <c r="K428" s="64">
        <v>9889.0499999999993</v>
      </c>
      <c r="L428" s="64">
        <v>0</v>
      </c>
      <c r="M428" s="64">
        <v>9889.0499999999993</v>
      </c>
      <c r="N428" s="64">
        <v>24810.95</v>
      </c>
      <c r="O428" s="60">
        <v>0.28498703170028816</v>
      </c>
      <c r="P428" s="64">
        <v>13991.973333</v>
      </c>
      <c r="Q428" s="64">
        <v>0</v>
      </c>
      <c r="R428" s="64">
        <v>13991.973333</v>
      </c>
      <c r="S428" s="64">
        <v>20708.026666999998</v>
      </c>
      <c r="T428" s="60">
        <v>0.40322689720461097</v>
      </c>
    </row>
    <row r="429" spans="1:20" ht="14.45" hidden="1" customHeight="1" outlineLevel="4" collapsed="1" x14ac:dyDescent="0.25">
      <c r="A429" s="47" t="s">
        <v>2</v>
      </c>
      <c r="B429" s="47" t="s">
        <v>2</v>
      </c>
      <c r="C429" s="62" t="s">
        <v>2</v>
      </c>
      <c r="D429" s="63" t="s">
        <v>2</v>
      </c>
      <c r="E429" s="63" t="s">
        <v>2</v>
      </c>
      <c r="F429" s="47" t="s">
        <v>2</v>
      </c>
      <c r="H429" s="64">
        <v>13360</v>
      </c>
      <c r="I429" s="64">
        <v>0</v>
      </c>
      <c r="J429" s="64">
        <v>13360</v>
      </c>
      <c r="K429" s="64">
        <v>6705.01</v>
      </c>
      <c r="L429" s="64">
        <v>0</v>
      </c>
      <c r="M429" s="64">
        <v>6705.01</v>
      </c>
      <c r="N429" s="64">
        <v>6654.99</v>
      </c>
      <c r="O429" s="60">
        <v>0.50187200598802395</v>
      </c>
      <c r="P429" s="64">
        <v>10929.816666000001</v>
      </c>
      <c r="Q429" s="64">
        <v>0</v>
      </c>
      <c r="R429" s="64">
        <v>10929.816666000001</v>
      </c>
      <c r="S429" s="64">
        <v>2430.1833339999998</v>
      </c>
      <c r="T429" s="60">
        <v>0.81810004985029938</v>
      </c>
    </row>
    <row r="430" spans="1:20" ht="14.45" hidden="1" customHeight="1" outlineLevel="4" collapsed="1" x14ac:dyDescent="0.25">
      <c r="A430" s="47" t="s">
        <v>2</v>
      </c>
      <c r="B430" s="47" t="s">
        <v>2</v>
      </c>
      <c r="C430" s="62" t="s">
        <v>2</v>
      </c>
      <c r="D430" s="63" t="s">
        <v>2</v>
      </c>
      <c r="E430" s="63" t="s">
        <v>2</v>
      </c>
      <c r="F430" s="47" t="s">
        <v>2</v>
      </c>
      <c r="H430" s="64">
        <v>6126</v>
      </c>
      <c r="I430" s="64">
        <v>0</v>
      </c>
      <c r="J430" s="64">
        <v>6126</v>
      </c>
      <c r="K430" s="64">
        <v>1055</v>
      </c>
      <c r="L430" s="64">
        <v>0</v>
      </c>
      <c r="M430" s="64">
        <v>1055</v>
      </c>
      <c r="N430" s="64">
        <v>5071</v>
      </c>
      <c r="O430" s="60">
        <v>0.17221678093372511</v>
      </c>
      <c r="P430" s="64">
        <v>1055</v>
      </c>
      <c r="Q430" s="64">
        <v>0</v>
      </c>
      <c r="R430" s="64">
        <v>1055</v>
      </c>
      <c r="S430" s="64">
        <v>5071</v>
      </c>
      <c r="T430" s="60">
        <v>0.17221678093372511</v>
      </c>
    </row>
    <row r="431" spans="1:20" ht="14.45" hidden="1" customHeight="1" outlineLevel="4" collapsed="1" x14ac:dyDescent="0.25">
      <c r="A431" s="47" t="s">
        <v>2</v>
      </c>
      <c r="B431" s="47" t="s">
        <v>2</v>
      </c>
      <c r="C431" s="62" t="s">
        <v>2</v>
      </c>
      <c r="D431" s="63" t="s">
        <v>2</v>
      </c>
      <c r="E431" s="63" t="s">
        <v>2</v>
      </c>
      <c r="F431" s="47" t="s">
        <v>2</v>
      </c>
      <c r="H431" s="64">
        <v>5546</v>
      </c>
      <c r="I431" s="64">
        <v>0</v>
      </c>
      <c r="J431" s="64">
        <v>5546</v>
      </c>
      <c r="K431" s="64">
        <v>1238.75</v>
      </c>
      <c r="L431" s="64">
        <v>0</v>
      </c>
      <c r="M431" s="64">
        <v>1238.75</v>
      </c>
      <c r="N431" s="64">
        <v>4307.25</v>
      </c>
      <c r="O431" s="60">
        <v>0.22335917778579156</v>
      </c>
      <c r="P431" s="64">
        <v>3183.01</v>
      </c>
      <c r="Q431" s="64">
        <v>0</v>
      </c>
      <c r="R431" s="64">
        <v>3183.01</v>
      </c>
      <c r="S431" s="64">
        <v>2362.9899999999998</v>
      </c>
      <c r="T431" s="60">
        <v>0.57392895780742881</v>
      </c>
    </row>
    <row r="432" spans="1:20" ht="14.45" hidden="1" customHeight="1" outlineLevel="4" collapsed="1" x14ac:dyDescent="0.25">
      <c r="A432" s="47" t="s">
        <v>2</v>
      </c>
      <c r="B432" s="47" t="s">
        <v>2</v>
      </c>
      <c r="C432" s="62" t="s">
        <v>2</v>
      </c>
      <c r="D432" s="63" t="s">
        <v>2</v>
      </c>
      <c r="E432" s="63" t="s">
        <v>2</v>
      </c>
      <c r="F432" s="47" t="s">
        <v>2</v>
      </c>
      <c r="H432" s="64">
        <v>7856</v>
      </c>
      <c r="I432" s="64">
        <v>0</v>
      </c>
      <c r="J432" s="64">
        <v>7856</v>
      </c>
      <c r="K432" s="64">
        <v>1997.94</v>
      </c>
      <c r="L432" s="64">
        <v>0</v>
      </c>
      <c r="M432" s="64">
        <v>1997.94</v>
      </c>
      <c r="N432" s="64">
        <v>5858.06</v>
      </c>
      <c r="O432" s="60">
        <v>0.25432026476578412</v>
      </c>
      <c r="P432" s="64">
        <v>3082.9066659999999</v>
      </c>
      <c r="Q432" s="64">
        <v>0</v>
      </c>
      <c r="R432" s="64">
        <v>3082.9066659999999</v>
      </c>
      <c r="S432" s="64">
        <v>4773.0933340000001</v>
      </c>
      <c r="T432" s="60">
        <v>0.39242701960285131</v>
      </c>
    </row>
    <row r="433" spans="1:20" ht="14.45" hidden="1" customHeight="1" outlineLevel="4" collapsed="1" x14ac:dyDescent="0.25">
      <c r="A433" s="47" t="s">
        <v>2</v>
      </c>
      <c r="B433" s="47" t="s">
        <v>2</v>
      </c>
      <c r="C433" s="62" t="s">
        <v>2</v>
      </c>
      <c r="D433" s="63" t="s">
        <v>2</v>
      </c>
      <c r="E433" s="63" t="s">
        <v>2</v>
      </c>
      <c r="F433" s="47" t="s">
        <v>2</v>
      </c>
      <c r="H433" s="64">
        <v>15550</v>
      </c>
      <c r="I433" s="64">
        <v>0</v>
      </c>
      <c r="J433" s="64">
        <v>15550</v>
      </c>
      <c r="K433" s="64">
        <v>0</v>
      </c>
      <c r="L433" s="64">
        <v>0</v>
      </c>
      <c r="M433" s="64">
        <v>0</v>
      </c>
      <c r="N433" s="64">
        <v>15550</v>
      </c>
      <c r="O433" s="60">
        <v>0</v>
      </c>
      <c r="P433" s="64">
        <v>0</v>
      </c>
      <c r="Q433" s="64">
        <v>0</v>
      </c>
      <c r="R433" s="64">
        <v>0</v>
      </c>
      <c r="S433" s="64">
        <v>15550</v>
      </c>
      <c r="T433" s="60">
        <v>0</v>
      </c>
    </row>
    <row r="434" spans="1:20" ht="14.45" hidden="1" customHeight="1" outlineLevel="4" collapsed="1" x14ac:dyDescent="0.25">
      <c r="A434" s="47" t="s">
        <v>2</v>
      </c>
      <c r="B434" s="47" t="s">
        <v>2</v>
      </c>
      <c r="C434" s="62" t="s">
        <v>2</v>
      </c>
      <c r="D434" s="63" t="s">
        <v>2</v>
      </c>
      <c r="E434" s="63" t="s">
        <v>2</v>
      </c>
      <c r="F434" s="47" t="s">
        <v>2</v>
      </c>
      <c r="H434" s="64">
        <v>1920</v>
      </c>
      <c r="I434" s="64">
        <v>0</v>
      </c>
      <c r="J434" s="64">
        <v>1920</v>
      </c>
      <c r="K434" s="64">
        <v>0</v>
      </c>
      <c r="L434" s="64">
        <v>0</v>
      </c>
      <c r="M434" s="64">
        <v>0</v>
      </c>
      <c r="N434" s="64">
        <v>1920</v>
      </c>
      <c r="O434" s="60">
        <v>0</v>
      </c>
      <c r="P434" s="64">
        <v>0</v>
      </c>
      <c r="Q434" s="64">
        <v>0</v>
      </c>
      <c r="R434" s="64">
        <v>0</v>
      </c>
      <c r="S434" s="64">
        <v>1920</v>
      </c>
      <c r="T434" s="60">
        <v>0</v>
      </c>
    </row>
    <row r="435" spans="1:20" ht="14.45" hidden="1" customHeight="1" outlineLevel="4" collapsed="1" x14ac:dyDescent="0.25">
      <c r="A435" s="47" t="s">
        <v>2</v>
      </c>
      <c r="B435" s="47" t="s">
        <v>2</v>
      </c>
      <c r="C435" s="62" t="s">
        <v>2</v>
      </c>
      <c r="D435" s="63" t="s">
        <v>2</v>
      </c>
      <c r="E435" s="63" t="s">
        <v>2</v>
      </c>
      <c r="F435" s="47" t="s">
        <v>2</v>
      </c>
      <c r="H435" s="64">
        <v>6126</v>
      </c>
      <c r="I435" s="64">
        <v>0</v>
      </c>
      <c r="J435" s="64">
        <v>6126</v>
      </c>
      <c r="K435" s="64">
        <v>0</v>
      </c>
      <c r="L435" s="64">
        <v>0</v>
      </c>
      <c r="M435" s="64">
        <v>0</v>
      </c>
      <c r="N435" s="64">
        <v>6126</v>
      </c>
      <c r="O435" s="60">
        <v>0</v>
      </c>
      <c r="P435" s="64">
        <v>0</v>
      </c>
      <c r="Q435" s="64">
        <v>0</v>
      </c>
      <c r="R435" s="64">
        <v>0</v>
      </c>
      <c r="S435" s="64">
        <v>6126</v>
      </c>
      <c r="T435" s="60">
        <v>0</v>
      </c>
    </row>
    <row r="436" spans="1:20" ht="14.45" hidden="1" customHeight="1" outlineLevel="4" collapsed="1" x14ac:dyDescent="0.25">
      <c r="A436" s="47" t="s">
        <v>2</v>
      </c>
      <c r="B436" s="47" t="s">
        <v>2</v>
      </c>
      <c r="C436" s="62" t="s">
        <v>2</v>
      </c>
      <c r="D436" s="63" t="s">
        <v>2</v>
      </c>
      <c r="E436" s="63" t="s">
        <v>2</v>
      </c>
      <c r="F436" s="47" t="s">
        <v>2</v>
      </c>
      <c r="H436" s="64">
        <v>0</v>
      </c>
      <c r="I436" s="64">
        <v>0</v>
      </c>
      <c r="J436" s="64">
        <v>0</v>
      </c>
      <c r="K436" s="64">
        <v>2662.28</v>
      </c>
      <c r="L436" s="64">
        <v>0</v>
      </c>
      <c r="M436" s="64">
        <v>2662.28</v>
      </c>
      <c r="N436" s="65">
        <v>-2662.28</v>
      </c>
      <c r="O436" s="67">
        <v>-1</v>
      </c>
      <c r="P436" s="64">
        <v>2662.28</v>
      </c>
      <c r="Q436" s="64">
        <v>0</v>
      </c>
      <c r="R436" s="64">
        <v>2662.28</v>
      </c>
      <c r="S436" s="65">
        <v>-2662.28</v>
      </c>
      <c r="T436" s="67">
        <v>-1</v>
      </c>
    </row>
    <row r="437" spans="1:20" ht="14.45" hidden="1" customHeight="1" outlineLevel="4" collapsed="1" x14ac:dyDescent="0.25">
      <c r="A437" s="47" t="s">
        <v>2</v>
      </c>
      <c r="B437" s="47" t="s">
        <v>2</v>
      </c>
      <c r="C437" s="62" t="s">
        <v>2</v>
      </c>
      <c r="D437" s="63" t="s">
        <v>2</v>
      </c>
      <c r="E437" s="63" t="s">
        <v>2</v>
      </c>
      <c r="F437" s="47" t="s">
        <v>2</v>
      </c>
      <c r="H437" s="64">
        <v>15614</v>
      </c>
      <c r="I437" s="64">
        <v>0</v>
      </c>
      <c r="J437" s="64">
        <v>15614</v>
      </c>
      <c r="K437" s="64">
        <v>1082.67</v>
      </c>
      <c r="L437" s="64">
        <v>0</v>
      </c>
      <c r="M437" s="64">
        <v>1082.67</v>
      </c>
      <c r="N437" s="64">
        <v>14531.33</v>
      </c>
      <c r="O437" s="60">
        <v>6.9339695145382352E-2</v>
      </c>
      <c r="P437" s="64">
        <v>20089.52</v>
      </c>
      <c r="Q437" s="64">
        <v>0</v>
      </c>
      <c r="R437" s="64">
        <v>20089.52</v>
      </c>
      <c r="S437" s="65">
        <v>-4475.5200000000004</v>
      </c>
      <c r="T437" s="60">
        <v>1.2866350710900474</v>
      </c>
    </row>
    <row r="438" spans="1:20" ht="14.45" hidden="1" customHeight="1" outlineLevel="4" collapsed="1" x14ac:dyDescent="0.25">
      <c r="A438" s="47" t="s">
        <v>2</v>
      </c>
      <c r="B438" s="47" t="s">
        <v>2</v>
      </c>
      <c r="C438" s="62" t="s">
        <v>2</v>
      </c>
      <c r="D438" s="63" t="s">
        <v>2</v>
      </c>
      <c r="E438" s="63" t="s">
        <v>2</v>
      </c>
      <c r="F438" s="47" t="s">
        <v>2</v>
      </c>
      <c r="H438" s="64">
        <v>14895</v>
      </c>
      <c r="I438" s="64">
        <v>0</v>
      </c>
      <c r="J438" s="64">
        <v>14895</v>
      </c>
      <c r="K438" s="64">
        <v>0</v>
      </c>
      <c r="L438" s="64">
        <v>0</v>
      </c>
      <c r="M438" s="64">
        <v>0</v>
      </c>
      <c r="N438" s="64">
        <v>14895</v>
      </c>
      <c r="O438" s="60">
        <v>0</v>
      </c>
      <c r="P438" s="64">
        <v>12521.79</v>
      </c>
      <c r="Q438" s="64">
        <v>0</v>
      </c>
      <c r="R438" s="64">
        <v>12521.79</v>
      </c>
      <c r="S438" s="64">
        <v>2373.21</v>
      </c>
      <c r="T438" s="60">
        <v>0.84067069486404833</v>
      </c>
    </row>
    <row r="439" spans="1:20" ht="14.45" hidden="1" customHeight="1" outlineLevel="4" collapsed="1" x14ac:dyDescent="0.25">
      <c r="A439" s="47" t="s">
        <v>2</v>
      </c>
      <c r="B439" s="47" t="s">
        <v>2</v>
      </c>
      <c r="C439" s="62" t="s">
        <v>2</v>
      </c>
      <c r="D439" s="63" t="s">
        <v>2</v>
      </c>
      <c r="E439" s="63" t="s">
        <v>2</v>
      </c>
      <c r="F439" s="47" t="s">
        <v>2</v>
      </c>
      <c r="H439" s="64">
        <v>0</v>
      </c>
      <c r="I439" s="64">
        <v>0</v>
      </c>
      <c r="J439" s="64">
        <v>0</v>
      </c>
      <c r="K439" s="64">
        <v>1619.71</v>
      </c>
      <c r="L439" s="64">
        <v>0</v>
      </c>
      <c r="M439" s="64">
        <v>1619.71</v>
      </c>
      <c r="N439" s="65">
        <v>-1619.71</v>
      </c>
      <c r="O439" s="67">
        <v>-1</v>
      </c>
      <c r="P439" s="64">
        <v>1728.87</v>
      </c>
      <c r="Q439" s="64">
        <v>0</v>
      </c>
      <c r="R439" s="64">
        <v>1728.87</v>
      </c>
      <c r="S439" s="65">
        <v>-1728.87</v>
      </c>
      <c r="T439" s="67">
        <v>-1</v>
      </c>
    </row>
    <row r="440" spans="1:20" ht="14.45" hidden="1" customHeight="1" outlineLevel="4" collapsed="1" x14ac:dyDescent="0.25">
      <c r="A440" s="47" t="s">
        <v>2</v>
      </c>
      <c r="B440" s="47" t="s">
        <v>2</v>
      </c>
      <c r="C440" s="62" t="s">
        <v>2</v>
      </c>
      <c r="D440" s="63" t="s">
        <v>2</v>
      </c>
      <c r="E440" s="63" t="s">
        <v>2</v>
      </c>
      <c r="F440" s="47" t="s">
        <v>2</v>
      </c>
      <c r="H440" s="64">
        <v>13303</v>
      </c>
      <c r="I440" s="64">
        <v>0</v>
      </c>
      <c r="J440" s="64">
        <v>13303</v>
      </c>
      <c r="K440" s="64">
        <v>1691.67</v>
      </c>
      <c r="L440" s="64">
        <v>0</v>
      </c>
      <c r="M440" s="64">
        <v>1691.67</v>
      </c>
      <c r="N440" s="64">
        <v>11611.33</v>
      </c>
      <c r="O440" s="60">
        <v>0.12716454934977073</v>
      </c>
      <c r="P440" s="64">
        <v>31958.613333000001</v>
      </c>
      <c r="Q440" s="64">
        <v>0</v>
      </c>
      <c r="R440" s="64">
        <v>31958.613333000001</v>
      </c>
      <c r="S440" s="65">
        <v>-18655.613333000001</v>
      </c>
      <c r="T440" s="60">
        <v>2.4023613720965198</v>
      </c>
    </row>
    <row r="441" spans="1:20" ht="14.45" hidden="1" customHeight="1" outlineLevel="4" collapsed="1" x14ac:dyDescent="0.25">
      <c r="A441" s="47" t="s">
        <v>2</v>
      </c>
      <c r="B441" s="47" t="s">
        <v>2</v>
      </c>
      <c r="C441" s="62" t="s">
        <v>2</v>
      </c>
      <c r="D441" s="63" t="s">
        <v>2</v>
      </c>
      <c r="E441" s="63" t="s">
        <v>2</v>
      </c>
      <c r="F441" s="47" t="s">
        <v>2</v>
      </c>
      <c r="H441" s="64">
        <v>0</v>
      </c>
      <c r="I441" s="64">
        <v>0</v>
      </c>
      <c r="J441" s="64">
        <v>0</v>
      </c>
      <c r="K441" s="64">
        <v>16616.740000000002</v>
      </c>
      <c r="L441" s="64">
        <v>0</v>
      </c>
      <c r="M441" s="64">
        <v>16616.740000000002</v>
      </c>
      <c r="N441" s="65">
        <v>-16616.740000000002</v>
      </c>
      <c r="O441" s="67">
        <v>-1</v>
      </c>
      <c r="P441" s="64">
        <v>18985.98</v>
      </c>
      <c r="Q441" s="64">
        <v>0</v>
      </c>
      <c r="R441" s="64">
        <v>18985.98</v>
      </c>
      <c r="S441" s="65">
        <v>-18985.98</v>
      </c>
      <c r="T441" s="67">
        <v>-1</v>
      </c>
    </row>
    <row r="442" spans="1:20" ht="14.45" hidden="1" customHeight="1" outlineLevel="4" collapsed="1" x14ac:dyDescent="0.25">
      <c r="A442" s="47" t="s">
        <v>2</v>
      </c>
      <c r="B442" s="47" t="s">
        <v>2</v>
      </c>
      <c r="C442" s="62" t="s">
        <v>2</v>
      </c>
      <c r="D442" s="63" t="s">
        <v>2</v>
      </c>
      <c r="E442" s="63" t="s">
        <v>2</v>
      </c>
      <c r="F442" s="47" t="s">
        <v>2</v>
      </c>
      <c r="H442" s="64">
        <v>20226</v>
      </c>
      <c r="I442" s="64">
        <v>0</v>
      </c>
      <c r="J442" s="64">
        <v>20226</v>
      </c>
      <c r="K442" s="64">
        <v>0</v>
      </c>
      <c r="L442" s="64">
        <v>0</v>
      </c>
      <c r="M442" s="64">
        <v>0</v>
      </c>
      <c r="N442" s="64">
        <v>20226</v>
      </c>
      <c r="O442" s="60">
        <v>0</v>
      </c>
      <c r="P442" s="64">
        <v>13758.07</v>
      </c>
      <c r="Q442" s="64">
        <v>0</v>
      </c>
      <c r="R442" s="64">
        <v>13758.07</v>
      </c>
      <c r="S442" s="64">
        <v>6467.93</v>
      </c>
      <c r="T442" s="60">
        <v>0.68021704736477806</v>
      </c>
    </row>
    <row r="443" spans="1:20" ht="14.45" hidden="1" customHeight="1" outlineLevel="4" collapsed="1" x14ac:dyDescent="0.25">
      <c r="A443" s="47" t="s">
        <v>2</v>
      </c>
      <c r="B443" s="47" t="s">
        <v>2</v>
      </c>
      <c r="C443" s="62" t="s">
        <v>2</v>
      </c>
      <c r="D443" s="63" t="s">
        <v>2</v>
      </c>
      <c r="E443" s="63" t="s">
        <v>2</v>
      </c>
      <c r="F443" s="47" t="s">
        <v>2</v>
      </c>
      <c r="H443" s="64">
        <v>44745</v>
      </c>
      <c r="I443" s="64">
        <v>0</v>
      </c>
      <c r="J443" s="64">
        <v>44745</v>
      </c>
      <c r="K443" s="64">
        <v>20864.63</v>
      </c>
      <c r="L443" s="64">
        <v>0</v>
      </c>
      <c r="M443" s="64">
        <v>20864.63</v>
      </c>
      <c r="N443" s="64">
        <v>23880.37</v>
      </c>
      <c r="O443" s="60">
        <v>0.46630081573360149</v>
      </c>
      <c r="P443" s="64">
        <v>44445.88</v>
      </c>
      <c r="Q443" s="64">
        <v>0</v>
      </c>
      <c r="R443" s="64">
        <v>44445.88</v>
      </c>
      <c r="S443" s="64">
        <v>299.12</v>
      </c>
      <c r="T443" s="60">
        <v>0.9933150072633814</v>
      </c>
    </row>
    <row r="444" spans="1:20" ht="14.45" hidden="1" customHeight="1" outlineLevel="4" collapsed="1" x14ac:dyDescent="0.25">
      <c r="A444" s="47" t="s">
        <v>2</v>
      </c>
      <c r="B444" s="47" t="s">
        <v>2</v>
      </c>
      <c r="C444" s="62" t="s">
        <v>2</v>
      </c>
      <c r="D444" s="63" t="s">
        <v>2</v>
      </c>
      <c r="E444" s="63" t="s">
        <v>2</v>
      </c>
      <c r="F444" s="47" t="s">
        <v>2</v>
      </c>
      <c r="H444" s="64">
        <v>64081</v>
      </c>
      <c r="I444" s="64">
        <v>0</v>
      </c>
      <c r="J444" s="64">
        <v>64081</v>
      </c>
      <c r="K444" s="64">
        <v>1862.84</v>
      </c>
      <c r="L444" s="64">
        <v>0</v>
      </c>
      <c r="M444" s="64">
        <v>1862.84</v>
      </c>
      <c r="N444" s="64">
        <v>62218.16</v>
      </c>
      <c r="O444" s="60">
        <v>2.90700831759804E-2</v>
      </c>
      <c r="P444" s="64">
        <v>74915.11</v>
      </c>
      <c r="Q444" s="64">
        <v>0</v>
      </c>
      <c r="R444" s="64">
        <v>74915.11</v>
      </c>
      <c r="S444" s="65">
        <v>-10834.11</v>
      </c>
      <c r="T444" s="60">
        <v>1.1690689908085079</v>
      </c>
    </row>
    <row r="445" spans="1:20" ht="14.45" hidden="1" customHeight="1" outlineLevel="4" collapsed="1" x14ac:dyDescent="0.25">
      <c r="A445" s="47" t="s">
        <v>2</v>
      </c>
      <c r="B445" s="47" t="s">
        <v>2</v>
      </c>
      <c r="C445" s="62" t="s">
        <v>2</v>
      </c>
      <c r="D445" s="63" t="s">
        <v>2</v>
      </c>
      <c r="E445" s="63" t="s">
        <v>2</v>
      </c>
      <c r="F445" s="47" t="s">
        <v>2</v>
      </c>
      <c r="H445" s="64">
        <v>97267</v>
      </c>
      <c r="I445" s="64">
        <v>0</v>
      </c>
      <c r="J445" s="64">
        <v>97267</v>
      </c>
      <c r="K445" s="64">
        <v>34606.76</v>
      </c>
      <c r="L445" s="64">
        <v>0</v>
      </c>
      <c r="M445" s="64">
        <v>34606.76</v>
      </c>
      <c r="N445" s="64">
        <v>62660.24</v>
      </c>
      <c r="O445" s="60">
        <v>0.35579137837087604</v>
      </c>
      <c r="P445" s="64">
        <v>59746.94</v>
      </c>
      <c r="Q445" s="64">
        <v>0</v>
      </c>
      <c r="R445" s="64">
        <v>59746.94</v>
      </c>
      <c r="S445" s="64">
        <v>37520.06</v>
      </c>
      <c r="T445" s="60">
        <v>0.61425704504096967</v>
      </c>
    </row>
    <row r="446" spans="1:20" ht="14.45" hidden="1" customHeight="1" outlineLevel="4" collapsed="1" x14ac:dyDescent="0.25">
      <c r="A446" s="47" t="s">
        <v>2</v>
      </c>
      <c r="B446" s="47" t="s">
        <v>2</v>
      </c>
      <c r="C446" s="62" t="s">
        <v>2</v>
      </c>
      <c r="D446" s="63" t="s">
        <v>2</v>
      </c>
      <c r="E446" s="63" t="s">
        <v>2</v>
      </c>
      <c r="F446" s="47" t="s">
        <v>2</v>
      </c>
      <c r="H446" s="64">
        <v>29382</v>
      </c>
      <c r="I446" s="64">
        <v>0</v>
      </c>
      <c r="J446" s="64">
        <v>29382</v>
      </c>
      <c r="K446" s="64">
        <v>2710.75</v>
      </c>
      <c r="L446" s="64">
        <v>0</v>
      </c>
      <c r="M446" s="64">
        <v>2710.75</v>
      </c>
      <c r="N446" s="64">
        <v>26671.25</v>
      </c>
      <c r="O446" s="60">
        <v>9.2258865972364032E-2</v>
      </c>
      <c r="P446" s="64">
        <v>2710.75</v>
      </c>
      <c r="Q446" s="64">
        <v>0</v>
      </c>
      <c r="R446" s="64">
        <v>2710.75</v>
      </c>
      <c r="S446" s="64">
        <v>26671.25</v>
      </c>
      <c r="T446" s="60">
        <v>9.2258865972364032E-2</v>
      </c>
    </row>
    <row r="447" spans="1:20" ht="14.45" hidden="1" customHeight="1" outlineLevel="4" collapsed="1" x14ac:dyDescent="0.25">
      <c r="A447" s="47" t="s">
        <v>2</v>
      </c>
      <c r="B447" s="47" t="s">
        <v>2</v>
      </c>
      <c r="C447" s="62" t="s">
        <v>2</v>
      </c>
      <c r="D447" s="63" t="s">
        <v>2</v>
      </c>
      <c r="E447" s="63" t="s">
        <v>2</v>
      </c>
      <c r="F447" s="47" t="s">
        <v>2</v>
      </c>
      <c r="H447" s="64">
        <v>14895</v>
      </c>
      <c r="I447" s="64">
        <v>0</v>
      </c>
      <c r="J447" s="64">
        <v>14895</v>
      </c>
      <c r="K447" s="64">
        <v>0</v>
      </c>
      <c r="L447" s="64">
        <v>0</v>
      </c>
      <c r="M447" s="64">
        <v>0</v>
      </c>
      <c r="N447" s="64">
        <v>14895</v>
      </c>
      <c r="O447" s="60">
        <v>0</v>
      </c>
      <c r="P447" s="64">
        <v>8139.56</v>
      </c>
      <c r="Q447" s="64">
        <v>0</v>
      </c>
      <c r="R447" s="64">
        <v>8139.56</v>
      </c>
      <c r="S447" s="64">
        <v>6755.44</v>
      </c>
      <c r="T447" s="60">
        <v>0.54646257133266196</v>
      </c>
    </row>
    <row r="448" spans="1:20" ht="14.45" hidden="1" customHeight="1" outlineLevel="4" collapsed="1" x14ac:dyDescent="0.25">
      <c r="A448" s="47" t="s">
        <v>2</v>
      </c>
      <c r="B448" s="47" t="s">
        <v>2</v>
      </c>
      <c r="C448" s="62" t="s">
        <v>2</v>
      </c>
      <c r="D448" s="63" t="s">
        <v>2</v>
      </c>
      <c r="E448" s="63" t="s">
        <v>2</v>
      </c>
      <c r="F448" s="47" t="s">
        <v>2</v>
      </c>
      <c r="H448" s="64">
        <v>60623</v>
      </c>
      <c r="I448" s="64">
        <v>0</v>
      </c>
      <c r="J448" s="64">
        <v>60623</v>
      </c>
      <c r="K448" s="64">
        <v>15412.44</v>
      </c>
      <c r="L448" s="64">
        <v>0</v>
      </c>
      <c r="M448" s="64">
        <v>15412.44</v>
      </c>
      <c r="N448" s="64">
        <v>45210.559999999998</v>
      </c>
      <c r="O448" s="60">
        <v>0.25423420154066939</v>
      </c>
      <c r="P448" s="64">
        <v>15614.043333</v>
      </c>
      <c r="Q448" s="64">
        <v>0</v>
      </c>
      <c r="R448" s="64">
        <v>15614.043333</v>
      </c>
      <c r="S448" s="64">
        <v>45008.956666999999</v>
      </c>
      <c r="T448" s="60">
        <v>0.25755972705078928</v>
      </c>
    </row>
    <row r="449" spans="1:20" ht="14.45" hidden="1" customHeight="1" outlineLevel="4" collapsed="1" x14ac:dyDescent="0.25">
      <c r="A449" s="47" t="s">
        <v>2</v>
      </c>
      <c r="B449" s="47" t="s">
        <v>2</v>
      </c>
      <c r="C449" s="62" t="s">
        <v>2</v>
      </c>
      <c r="D449" s="63" t="s">
        <v>2</v>
      </c>
      <c r="E449" s="63" t="s">
        <v>2</v>
      </c>
      <c r="F449" s="47" t="s">
        <v>2</v>
      </c>
      <c r="H449" s="64">
        <v>6000</v>
      </c>
      <c r="I449" s="64">
        <v>0</v>
      </c>
      <c r="J449" s="64">
        <v>6000</v>
      </c>
      <c r="K449" s="64">
        <v>515.92999999999995</v>
      </c>
      <c r="L449" s="64">
        <v>0</v>
      </c>
      <c r="M449" s="64">
        <v>515.92999999999995</v>
      </c>
      <c r="N449" s="64">
        <v>5484.07</v>
      </c>
      <c r="O449" s="60">
        <v>8.5988333333333333E-2</v>
      </c>
      <c r="P449" s="64">
        <v>704.75</v>
      </c>
      <c r="Q449" s="64">
        <v>0</v>
      </c>
      <c r="R449" s="64">
        <v>704.75</v>
      </c>
      <c r="S449" s="64">
        <v>5295.25</v>
      </c>
      <c r="T449" s="60">
        <v>0.11745833333333333</v>
      </c>
    </row>
    <row r="450" spans="1:20" ht="14.45" hidden="1" customHeight="1" outlineLevel="4" collapsed="1" x14ac:dyDescent="0.25">
      <c r="A450" s="47" t="s">
        <v>2</v>
      </c>
      <c r="B450" s="47" t="s">
        <v>2</v>
      </c>
      <c r="C450" s="62" t="s">
        <v>2</v>
      </c>
      <c r="D450" s="63" t="s">
        <v>2</v>
      </c>
      <c r="E450" s="63" t="s">
        <v>2</v>
      </c>
      <c r="F450" s="47" t="s">
        <v>2</v>
      </c>
      <c r="H450" s="64">
        <v>0</v>
      </c>
      <c r="I450" s="64">
        <v>0</v>
      </c>
      <c r="J450" s="64">
        <v>0</v>
      </c>
      <c r="K450" s="64">
        <v>818.14</v>
      </c>
      <c r="L450" s="64">
        <v>0</v>
      </c>
      <c r="M450" s="64">
        <v>818.14</v>
      </c>
      <c r="N450" s="65">
        <v>-818.14</v>
      </c>
      <c r="O450" s="67">
        <v>-1</v>
      </c>
      <c r="P450" s="64">
        <v>818.14</v>
      </c>
      <c r="Q450" s="64">
        <v>0</v>
      </c>
      <c r="R450" s="64">
        <v>818.14</v>
      </c>
      <c r="S450" s="65">
        <v>-818.14</v>
      </c>
      <c r="T450" s="67">
        <v>-1</v>
      </c>
    </row>
    <row r="451" spans="1:20" ht="14.45" hidden="1" customHeight="1" outlineLevel="4" collapsed="1" x14ac:dyDescent="0.25">
      <c r="A451" s="47" t="s">
        <v>2</v>
      </c>
      <c r="B451" s="47" t="s">
        <v>2</v>
      </c>
      <c r="C451" s="62" t="s">
        <v>2</v>
      </c>
      <c r="D451" s="63" t="s">
        <v>2</v>
      </c>
      <c r="E451" s="63" t="s">
        <v>2</v>
      </c>
      <c r="F451" s="47" t="s">
        <v>2</v>
      </c>
      <c r="H451" s="64">
        <v>21765</v>
      </c>
      <c r="I451" s="64">
        <v>0</v>
      </c>
      <c r="J451" s="64">
        <v>21765</v>
      </c>
      <c r="K451" s="64">
        <v>35476.199999999997</v>
      </c>
      <c r="L451" s="64">
        <v>0</v>
      </c>
      <c r="M451" s="64">
        <v>35476.199999999997</v>
      </c>
      <c r="N451" s="65">
        <v>-13711.2</v>
      </c>
      <c r="O451" s="60">
        <v>1.6299655410062026</v>
      </c>
      <c r="P451" s="64">
        <v>49014.026665999998</v>
      </c>
      <c r="Q451" s="64">
        <v>0</v>
      </c>
      <c r="R451" s="64">
        <v>49014.026665999998</v>
      </c>
      <c r="S451" s="65">
        <v>-27249.026666000002</v>
      </c>
      <c r="T451" s="60">
        <v>2.2519653878244887</v>
      </c>
    </row>
    <row r="452" spans="1:20" ht="14.45" hidden="1" customHeight="1" outlineLevel="4" collapsed="1" x14ac:dyDescent="0.25">
      <c r="A452" s="47" t="s">
        <v>2</v>
      </c>
      <c r="B452" s="47" t="s">
        <v>2</v>
      </c>
      <c r="C452" s="62" t="s">
        <v>2</v>
      </c>
      <c r="D452" s="63" t="s">
        <v>2</v>
      </c>
      <c r="E452" s="63" t="s">
        <v>2</v>
      </c>
      <c r="F452" s="47" t="s">
        <v>2</v>
      </c>
      <c r="H452" s="64">
        <v>0</v>
      </c>
      <c r="I452" s="64">
        <v>0</v>
      </c>
      <c r="J452" s="64">
        <v>0</v>
      </c>
      <c r="K452" s="64">
        <v>3794.35</v>
      </c>
      <c r="L452" s="64">
        <v>0</v>
      </c>
      <c r="M452" s="64">
        <v>3794.35</v>
      </c>
      <c r="N452" s="65">
        <v>-3794.35</v>
      </c>
      <c r="O452" s="67">
        <v>-1</v>
      </c>
      <c r="P452" s="64">
        <v>7871.4999989999997</v>
      </c>
      <c r="Q452" s="64">
        <v>0</v>
      </c>
      <c r="R452" s="64">
        <v>7871.4999989999997</v>
      </c>
      <c r="S452" s="65">
        <v>-7871.4999989999997</v>
      </c>
      <c r="T452" s="67">
        <v>-1</v>
      </c>
    </row>
    <row r="453" spans="1:20" ht="14.45" hidden="1" customHeight="1" outlineLevel="4" collapsed="1" x14ac:dyDescent="0.25">
      <c r="A453" s="47" t="s">
        <v>2</v>
      </c>
      <c r="B453" s="47" t="s">
        <v>2</v>
      </c>
      <c r="C453" s="62" t="s">
        <v>2</v>
      </c>
      <c r="D453" s="63" t="s">
        <v>2</v>
      </c>
      <c r="E453" s="63" t="s">
        <v>2</v>
      </c>
      <c r="F453" s="47" t="s">
        <v>2</v>
      </c>
      <c r="H453" s="64">
        <v>100</v>
      </c>
      <c r="I453" s="64">
        <v>0</v>
      </c>
      <c r="J453" s="64">
        <v>100</v>
      </c>
      <c r="K453" s="64">
        <v>0</v>
      </c>
      <c r="L453" s="64">
        <v>0</v>
      </c>
      <c r="M453" s="64">
        <v>0</v>
      </c>
      <c r="N453" s="64">
        <v>100</v>
      </c>
      <c r="O453" s="60">
        <v>0</v>
      </c>
      <c r="P453" s="64">
        <v>0</v>
      </c>
      <c r="Q453" s="64">
        <v>0</v>
      </c>
      <c r="R453" s="64">
        <v>0</v>
      </c>
      <c r="S453" s="64">
        <v>100</v>
      </c>
      <c r="T453" s="60">
        <v>0</v>
      </c>
    </row>
    <row r="454" spans="1:20" ht="14.45" hidden="1" customHeight="1" outlineLevel="4" collapsed="1" x14ac:dyDescent="0.25">
      <c r="A454" s="47" t="s">
        <v>2</v>
      </c>
      <c r="B454" s="47" t="s">
        <v>2</v>
      </c>
      <c r="C454" s="62" t="s">
        <v>2</v>
      </c>
      <c r="D454" s="63" t="s">
        <v>2</v>
      </c>
      <c r="E454" s="63" t="s">
        <v>2</v>
      </c>
      <c r="F454" s="47" t="s">
        <v>2</v>
      </c>
      <c r="H454" s="64">
        <v>0</v>
      </c>
      <c r="I454" s="64">
        <v>0</v>
      </c>
      <c r="J454" s="64">
        <v>0</v>
      </c>
      <c r="K454" s="64">
        <v>510.47</v>
      </c>
      <c r="L454" s="64">
        <v>0</v>
      </c>
      <c r="M454" s="64">
        <v>510.47</v>
      </c>
      <c r="N454" s="65">
        <v>-510.47</v>
      </c>
      <c r="O454" s="67">
        <v>-1</v>
      </c>
      <c r="P454" s="64">
        <v>625.06666600000005</v>
      </c>
      <c r="Q454" s="64">
        <v>0</v>
      </c>
      <c r="R454" s="64">
        <v>625.06666600000005</v>
      </c>
      <c r="S454" s="65">
        <v>-625.06666600000005</v>
      </c>
      <c r="T454" s="67">
        <v>-1</v>
      </c>
    </row>
    <row r="455" spans="1:20" ht="14.45" hidden="1" customHeight="1" outlineLevel="4" collapsed="1" x14ac:dyDescent="0.25">
      <c r="A455" s="47" t="s">
        <v>2</v>
      </c>
      <c r="B455" s="47" t="s">
        <v>2</v>
      </c>
      <c r="C455" s="62" t="s">
        <v>2</v>
      </c>
      <c r="D455" s="63" t="s">
        <v>2</v>
      </c>
      <c r="E455" s="63" t="s">
        <v>2</v>
      </c>
      <c r="F455" s="47" t="s">
        <v>2</v>
      </c>
      <c r="H455" s="64">
        <v>500</v>
      </c>
      <c r="I455" s="64">
        <v>0</v>
      </c>
      <c r="J455" s="64">
        <v>500</v>
      </c>
      <c r="K455" s="64">
        <v>2224.8200000000002</v>
      </c>
      <c r="L455" s="64">
        <v>0</v>
      </c>
      <c r="M455" s="64">
        <v>2224.8200000000002</v>
      </c>
      <c r="N455" s="65">
        <v>-1724.82</v>
      </c>
      <c r="O455" s="60">
        <v>4.4496399999999996</v>
      </c>
      <c r="P455" s="64">
        <v>2531.5399990000001</v>
      </c>
      <c r="Q455" s="64">
        <v>0</v>
      </c>
      <c r="R455" s="64">
        <v>2531.5399990000001</v>
      </c>
      <c r="S455" s="65">
        <v>-2031.5399990000001</v>
      </c>
      <c r="T455" s="60">
        <v>5.0630799980000001</v>
      </c>
    </row>
    <row r="456" spans="1:20" ht="14.45" hidden="1" customHeight="1" outlineLevel="4" collapsed="1" x14ac:dyDescent="0.25">
      <c r="A456" s="47" t="s">
        <v>2</v>
      </c>
      <c r="B456" s="47" t="s">
        <v>2</v>
      </c>
      <c r="C456" s="62" t="s">
        <v>2</v>
      </c>
      <c r="D456" s="63" t="s">
        <v>2</v>
      </c>
      <c r="E456" s="63" t="s">
        <v>2</v>
      </c>
      <c r="F456" s="47" t="s">
        <v>2</v>
      </c>
      <c r="H456" s="64">
        <v>5550</v>
      </c>
      <c r="I456" s="64">
        <v>0</v>
      </c>
      <c r="J456" s="64">
        <v>5550</v>
      </c>
      <c r="K456" s="64">
        <v>2999.85</v>
      </c>
      <c r="L456" s="64">
        <v>0</v>
      </c>
      <c r="M456" s="64">
        <v>2999.85</v>
      </c>
      <c r="N456" s="64">
        <v>2550.15</v>
      </c>
      <c r="O456" s="60">
        <v>0.54051351351351351</v>
      </c>
      <c r="P456" s="64">
        <v>3323.6133340000001</v>
      </c>
      <c r="Q456" s="64">
        <v>0</v>
      </c>
      <c r="R456" s="64">
        <v>3323.6133340000001</v>
      </c>
      <c r="S456" s="64">
        <v>2226.3866659999999</v>
      </c>
      <c r="T456" s="60">
        <v>0.59884924936936934</v>
      </c>
    </row>
    <row r="457" spans="1:20" ht="14.45" hidden="1" customHeight="1" outlineLevel="4" collapsed="1" x14ac:dyDescent="0.25">
      <c r="A457" s="47" t="s">
        <v>2</v>
      </c>
      <c r="B457" s="47" t="s">
        <v>2</v>
      </c>
      <c r="C457" s="62" t="s">
        <v>2</v>
      </c>
      <c r="D457" s="63" t="s">
        <v>2</v>
      </c>
      <c r="E457" s="63" t="s">
        <v>2</v>
      </c>
      <c r="F457" s="47" t="s">
        <v>2</v>
      </c>
      <c r="H457" s="64">
        <v>300</v>
      </c>
      <c r="I457" s="64">
        <v>0</v>
      </c>
      <c r="J457" s="64">
        <v>300</v>
      </c>
      <c r="K457" s="64">
        <v>4136.57</v>
      </c>
      <c r="L457" s="64">
        <v>0</v>
      </c>
      <c r="M457" s="64">
        <v>4136.57</v>
      </c>
      <c r="N457" s="65">
        <v>-3836.57</v>
      </c>
      <c r="O457" s="60">
        <v>9.99</v>
      </c>
      <c r="P457" s="64">
        <v>4185.4733329999999</v>
      </c>
      <c r="Q457" s="64">
        <v>0</v>
      </c>
      <c r="R457" s="64">
        <v>4185.4733329999999</v>
      </c>
      <c r="S457" s="65">
        <v>-3885.4733329999999</v>
      </c>
      <c r="T457" s="60">
        <v>9.99</v>
      </c>
    </row>
    <row r="458" spans="1:20" ht="14.45" hidden="1" customHeight="1" outlineLevel="4" collapsed="1" x14ac:dyDescent="0.25">
      <c r="A458" s="47" t="s">
        <v>2</v>
      </c>
      <c r="B458" s="47" t="s">
        <v>2</v>
      </c>
      <c r="C458" s="62" t="s">
        <v>2</v>
      </c>
      <c r="D458" s="63" t="s">
        <v>2</v>
      </c>
      <c r="E458" s="63" t="s">
        <v>2</v>
      </c>
      <c r="F458" s="47" t="s">
        <v>2</v>
      </c>
      <c r="H458" s="64">
        <v>2000</v>
      </c>
      <c r="I458" s="64">
        <v>0</v>
      </c>
      <c r="J458" s="64">
        <v>2000</v>
      </c>
      <c r="K458" s="64">
        <v>0</v>
      </c>
      <c r="L458" s="64">
        <v>0</v>
      </c>
      <c r="M458" s="64">
        <v>0</v>
      </c>
      <c r="N458" s="64">
        <v>2000</v>
      </c>
      <c r="O458" s="60">
        <v>0</v>
      </c>
      <c r="P458" s="64">
        <v>0</v>
      </c>
      <c r="Q458" s="64">
        <v>0</v>
      </c>
      <c r="R458" s="64">
        <v>0</v>
      </c>
      <c r="S458" s="64">
        <v>2000</v>
      </c>
      <c r="T458" s="60">
        <v>0</v>
      </c>
    </row>
    <row r="459" spans="1:20" ht="14.45" hidden="1" customHeight="1" outlineLevel="4" collapsed="1" x14ac:dyDescent="0.25">
      <c r="A459" s="47" t="s">
        <v>2</v>
      </c>
      <c r="B459" s="47" t="s">
        <v>2</v>
      </c>
      <c r="C459" s="62" t="s">
        <v>2</v>
      </c>
      <c r="D459" s="63" t="s">
        <v>2</v>
      </c>
      <c r="E459" s="63" t="s">
        <v>2</v>
      </c>
      <c r="F459" s="47" t="s">
        <v>2</v>
      </c>
      <c r="H459" s="64">
        <v>150</v>
      </c>
      <c r="I459" s="64">
        <v>0</v>
      </c>
      <c r="J459" s="64">
        <v>150</v>
      </c>
      <c r="K459" s="64">
        <v>0</v>
      </c>
      <c r="L459" s="64">
        <v>0</v>
      </c>
      <c r="M459" s="64">
        <v>0</v>
      </c>
      <c r="N459" s="64">
        <v>150</v>
      </c>
      <c r="O459" s="60">
        <v>0</v>
      </c>
      <c r="P459" s="64">
        <v>125</v>
      </c>
      <c r="Q459" s="64">
        <v>0</v>
      </c>
      <c r="R459" s="64">
        <v>125</v>
      </c>
      <c r="S459" s="64">
        <v>25</v>
      </c>
      <c r="T459" s="60">
        <v>0.83333333333333337</v>
      </c>
    </row>
    <row r="460" spans="1:20" ht="14.45" hidden="1" customHeight="1" outlineLevel="4" collapsed="1" x14ac:dyDescent="0.25">
      <c r="A460" s="47" t="s">
        <v>2</v>
      </c>
      <c r="B460" s="47" t="s">
        <v>2</v>
      </c>
      <c r="C460" s="62" t="s">
        <v>2</v>
      </c>
      <c r="D460" s="63" t="s">
        <v>2</v>
      </c>
      <c r="E460" s="63" t="s">
        <v>2</v>
      </c>
      <c r="F460" s="47" t="s">
        <v>2</v>
      </c>
      <c r="H460" s="64">
        <v>450</v>
      </c>
      <c r="I460" s="64">
        <v>0</v>
      </c>
      <c r="J460" s="64">
        <v>450</v>
      </c>
      <c r="K460" s="64">
        <v>12747.5</v>
      </c>
      <c r="L460" s="64">
        <v>0</v>
      </c>
      <c r="M460" s="64">
        <v>12747.5</v>
      </c>
      <c r="N460" s="65">
        <v>-12297.5</v>
      </c>
      <c r="O460" s="60">
        <v>9.99</v>
      </c>
      <c r="P460" s="64">
        <v>12758.896666000001</v>
      </c>
      <c r="Q460" s="64">
        <v>0</v>
      </c>
      <c r="R460" s="64">
        <v>12758.896666000001</v>
      </c>
      <c r="S460" s="65">
        <v>-12308.896666000001</v>
      </c>
      <c r="T460" s="60">
        <v>9.99</v>
      </c>
    </row>
    <row r="461" spans="1:20" ht="14.45" hidden="1" customHeight="1" outlineLevel="4" collapsed="1" x14ac:dyDescent="0.25">
      <c r="A461" s="47" t="s">
        <v>2</v>
      </c>
      <c r="B461" s="47" t="s">
        <v>2</v>
      </c>
      <c r="C461" s="62" t="s">
        <v>2</v>
      </c>
      <c r="D461" s="63" t="s">
        <v>2</v>
      </c>
      <c r="E461" s="63" t="s">
        <v>2</v>
      </c>
      <c r="F461" s="47" t="s">
        <v>2</v>
      </c>
      <c r="H461" s="64">
        <v>400</v>
      </c>
      <c r="I461" s="64">
        <v>0</v>
      </c>
      <c r="J461" s="64">
        <v>400</v>
      </c>
      <c r="K461" s="64">
        <v>2300.0500000000002</v>
      </c>
      <c r="L461" s="64">
        <v>0</v>
      </c>
      <c r="M461" s="64">
        <v>2300.0500000000002</v>
      </c>
      <c r="N461" s="65">
        <v>-1900.05</v>
      </c>
      <c r="O461" s="60">
        <v>5.7501249999999997</v>
      </c>
      <c r="P461" s="64">
        <v>2300.0500000000002</v>
      </c>
      <c r="Q461" s="64">
        <v>0</v>
      </c>
      <c r="R461" s="64">
        <v>2300.0500000000002</v>
      </c>
      <c r="S461" s="65">
        <v>-1900.05</v>
      </c>
      <c r="T461" s="60">
        <v>5.7501249999999997</v>
      </c>
    </row>
    <row r="462" spans="1:20" ht="14.45" hidden="1" customHeight="1" outlineLevel="4" collapsed="1" x14ac:dyDescent="0.25">
      <c r="A462" s="47" t="s">
        <v>2</v>
      </c>
      <c r="B462" s="47" t="s">
        <v>2</v>
      </c>
      <c r="C462" s="62" t="s">
        <v>2</v>
      </c>
      <c r="D462" s="63" t="s">
        <v>2</v>
      </c>
      <c r="E462" s="63" t="s">
        <v>2</v>
      </c>
      <c r="F462" s="47" t="s">
        <v>2</v>
      </c>
      <c r="H462" s="64">
        <v>100</v>
      </c>
      <c r="I462" s="64">
        <v>0</v>
      </c>
      <c r="J462" s="64">
        <v>100</v>
      </c>
      <c r="K462" s="65">
        <v>-1722.23</v>
      </c>
      <c r="L462" s="64">
        <v>0</v>
      </c>
      <c r="M462" s="65">
        <v>-1722.23</v>
      </c>
      <c r="N462" s="64">
        <v>1822.23</v>
      </c>
      <c r="O462" s="67">
        <v>-9.99</v>
      </c>
      <c r="P462" s="65">
        <v>-1722.23</v>
      </c>
      <c r="Q462" s="64">
        <v>0</v>
      </c>
      <c r="R462" s="65">
        <v>-1722.23</v>
      </c>
      <c r="S462" s="64">
        <v>1822.23</v>
      </c>
      <c r="T462" s="67">
        <v>-9.99</v>
      </c>
    </row>
    <row r="463" spans="1:20" ht="14.45" hidden="1" customHeight="1" outlineLevel="4" collapsed="1" x14ac:dyDescent="0.25">
      <c r="A463" s="47" t="s">
        <v>2</v>
      </c>
      <c r="B463" s="47" t="s">
        <v>2</v>
      </c>
      <c r="C463" s="62" t="s">
        <v>2</v>
      </c>
      <c r="D463" s="63" t="s">
        <v>2</v>
      </c>
      <c r="E463" s="63" t="s">
        <v>2</v>
      </c>
      <c r="F463" s="47" t="s">
        <v>2</v>
      </c>
      <c r="H463" s="64">
        <v>2000</v>
      </c>
      <c r="I463" s="64">
        <v>0</v>
      </c>
      <c r="J463" s="64">
        <v>2000</v>
      </c>
      <c r="K463" s="64">
        <v>2061</v>
      </c>
      <c r="L463" s="64">
        <v>0</v>
      </c>
      <c r="M463" s="64">
        <v>2061</v>
      </c>
      <c r="N463" s="65">
        <v>-61</v>
      </c>
      <c r="O463" s="60">
        <v>1.0305</v>
      </c>
      <c r="P463" s="64">
        <v>2061</v>
      </c>
      <c r="Q463" s="64">
        <v>0</v>
      </c>
      <c r="R463" s="64">
        <v>2061</v>
      </c>
      <c r="S463" s="65">
        <v>-61</v>
      </c>
      <c r="T463" s="60">
        <v>1.0305</v>
      </c>
    </row>
    <row r="464" spans="1:20" ht="14.45" hidden="1" customHeight="1" outlineLevel="4" collapsed="1" x14ac:dyDescent="0.25">
      <c r="A464" s="47" t="s">
        <v>2</v>
      </c>
      <c r="B464" s="47" t="s">
        <v>2</v>
      </c>
      <c r="C464" s="62" t="s">
        <v>2</v>
      </c>
      <c r="D464" s="63" t="s">
        <v>2</v>
      </c>
      <c r="E464" s="63" t="s">
        <v>2</v>
      </c>
      <c r="F464" s="47" t="s">
        <v>2</v>
      </c>
      <c r="H464" s="64">
        <v>22900</v>
      </c>
      <c r="I464" s="64">
        <v>0</v>
      </c>
      <c r="J464" s="64">
        <v>22900</v>
      </c>
      <c r="K464" s="64">
        <v>4591.3999999999996</v>
      </c>
      <c r="L464" s="64">
        <v>0</v>
      </c>
      <c r="M464" s="64">
        <v>4591.3999999999996</v>
      </c>
      <c r="N464" s="64">
        <v>18308.599999999999</v>
      </c>
      <c r="O464" s="60">
        <v>0.20049781659388646</v>
      </c>
      <c r="P464" s="64">
        <v>10696.689999</v>
      </c>
      <c r="Q464" s="64">
        <v>0</v>
      </c>
      <c r="R464" s="64">
        <v>10696.689999</v>
      </c>
      <c r="S464" s="64">
        <v>12203.310001</v>
      </c>
      <c r="T464" s="60">
        <v>0.46710436676855893</v>
      </c>
    </row>
    <row r="465" spans="1:20" ht="14.45" hidden="1" customHeight="1" outlineLevel="4" collapsed="1" x14ac:dyDescent="0.25">
      <c r="A465" s="47" t="s">
        <v>2</v>
      </c>
      <c r="B465" s="47" t="s">
        <v>2</v>
      </c>
      <c r="C465" s="62" t="s">
        <v>2</v>
      </c>
      <c r="D465" s="63" t="s">
        <v>2</v>
      </c>
      <c r="E465" s="63" t="s">
        <v>2</v>
      </c>
      <c r="F465" s="47" t="s">
        <v>2</v>
      </c>
      <c r="H465" s="64">
        <v>65764</v>
      </c>
      <c r="I465" s="64">
        <v>0</v>
      </c>
      <c r="J465" s="64">
        <v>65764</v>
      </c>
      <c r="K465" s="64">
        <v>2218.46</v>
      </c>
      <c r="L465" s="64">
        <v>0</v>
      </c>
      <c r="M465" s="64">
        <v>2218.46</v>
      </c>
      <c r="N465" s="64">
        <v>63545.54</v>
      </c>
      <c r="O465" s="60">
        <v>3.3733653670701295E-2</v>
      </c>
      <c r="P465" s="64">
        <v>27706.06</v>
      </c>
      <c r="Q465" s="64">
        <v>0</v>
      </c>
      <c r="R465" s="64">
        <v>27706.06</v>
      </c>
      <c r="S465" s="64">
        <v>38057.94</v>
      </c>
      <c r="T465" s="60">
        <v>0.4212952375159662</v>
      </c>
    </row>
    <row r="466" spans="1:20" ht="14.45" hidden="1" customHeight="1" outlineLevel="4" collapsed="1" x14ac:dyDescent="0.25">
      <c r="A466" s="47" t="s">
        <v>2</v>
      </c>
      <c r="B466" s="47" t="s">
        <v>2</v>
      </c>
      <c r="C466" s="62" t="s">
        <v>2</v>
      </c>
      <c r="D466" s="63" t="s">
        <v>2</v>
      </c>
      <c r="E466" s="63" t="s">
        <v>2</v>
      </c>
      <c r="F466" s="47" t="s">
        <v>2</v>
      </c>
      <c r="H466" s="64">
        <v>3000</v>
      </c>
      <c r="I466" s="64">
        <v>0</v>
      </c>
      <c r="J466" s="64">
        <v>3000</v>
      </c>
      <c r="K466" s="64">
        <v>634.5</v>
      </c>
      <c r="L466" s="64">
        <v>0</v>
      </c>
      <c r="M466" s="64">
        <v>634.5</v>
      </c>
      <c r="N466" s="64">
        <v>2365.5</v>
      </c>
      <c r="O466" s="60">
        <v>0.21149999999999999</v>
      </c>
      <c r="P466" s="64">
        <v>1618.756666</v>
      </c>
      <c r="Q466" s="64">
        <v>0</v>
      </c>
      <c r="R466" s="64">
        <v>1618.756666</v>
      </c>
      <c r="S466" s="64">
        <v>1381.243334</v>
      </c>
      <c r="T466" s="60">
        <v>0.5395855553333333</v>
      </c>
    </row>
    <row r="467" spans="1:20" ht="14.45" hidden="1" customHeight="1" outlineLevel="4" collapsed="1" x14ac:dyDescent="0.25">
      <c r="A467" s="47" t="s">
        <v>2</v>
      </c>
      <c r="B467" s="47" t="s">
        <v>2</v>
      </c>
      <c r="C467" s="62" t="s">
        <v>2</v>
      </c>
      <c r="D467" s="63" t="s">
        <v>2</v>
      </c>
      <c r="E467" s="63" t="s">
        <v>2</v>
      </c>
      <c r="F467" s="47" t="s">
        <v>2</v>
      </c>
      <c r="H467" s="64">
        <v>0</v>
      </c>
      <c r="I467" s="64">
        <v>0</v>
      </c>
      <c r="J467" s="64">
        <v>0</v>
      </c>
      <c r="K467" s="64">
        <v>1174.48</v>
      </c>
      <c r="L467" s="64">
        <v>0</v>
      </c>
      <c r="M467" s="64">
        <v>1174.48</v>
      </c>
      <c r="N467" s="65">
        <v>-1174.48</v>
      </c>
      <c r="O467" s="67">
        <v>-1</v>
      </c>
      <c r="P467" s="64">
        <v>1204.83</v>
      </c>
      <c r="Q467" s="64">
        <v>0</v>
      </c>
      <c r="R467" s="64">
        <v>1204.83</v>
      </c>
      <c r="S467" s="65">
        <v>-1204.83</v>
      </c>
      <c r="T467" s="67">
        <v>-1</v>
      </c>
    </row>
    <row r="468" spans="1:20" ht="14.45" hidden="1" customHeight="1" outlineLevel="4" collapsed="1" x14ac:dyDescent="0.25">
      <c r="A468" s="47" t="s">
        <v>2</v>
      </c>
      <c r="B468" s="47" t="s">
        <v>2</v>
      </c>
      <c r="C468" s="62" t="s">
        <v>2</v>
      </c>
      <c r="D468" s="63" t="s">
        <v>2</v>
      </c>
      <c r="E468" s="63" t="s">
        <v>2</v>
      </c>
      <c r="F468" s="47" t="s">
        <v>2</v>
      </c>
      <c r="H468" s="64">
        <v>0</v>
      </c>
      <c r="I468" s="64">
        <v>0</v>
      </c>
      <c r="J468" s="64">
        <v>0</v>
      </c>
      <c r="K468" s="64">
        <v>224.62</v>
      </c>
      <c r="L468" s="64">
        <v>0</v>
      </c>
      <c r="M468" s="64">
        <v>224.62</v>
      </c>
      <c r="N468" s="65">
        <v>-224.62</v>
      </c>
      <c r="O468" s="67">
        <v>-1</v>
      </c>
      <c r="P468" s="64">
        <v>224.62</v>
      </c>
      <c r="Q468" s="64">
        <v>0</v>
      </c>
      <c r="R468" s="64">
        <v>224.62</v>
      </c>
      <c r="S468" s="65">
        <v>-224.62</v>
      </c>
      <c r="T468" s="67">
        <v>-1</v>
      </c>
    </row>
    <row r="469" spans="1:20" ht="14.45" hidden="1" customHeight="1" outlineLevel="4" collapsed="1" x14ac:dyDescent="0.25">
      <c r="A469" s="47" t="s">
        <v>2</v>
      </c>
      <c r="B469" s="47" t="s">
        <v>2</v>
      </c>
      <c r="C469" s="62" t="s">
        <v>2</v>
      </c>
      <c r="D469" s="63" t="s">
        <v>2</v>
      </c>
      <c r="E469" s="63" t="s">
        <v>2</v>
      </c>
      <c r="F469" s="47" t="s">
        <v>2</v>
      </c>
      <c r="H469" s="64">
        <v>8160</v>
      </c>
      <c r="I469" s="64">
        <v>0</v>
      </c>
      <c r="J469" s="64">
        <v>8160</v>
      </c>
      <c r="K469" s="64">
        <v>2226.23</v>
      </c>
      <c r="L469" s="64">
        <v>0</v>
      </c>
      <c r="M469" s="64">
        <v>2226.23</v>
      </c>
      <c r="N469" s="64">
        <v>5933.77</v>
      </c>
      <c r="O469" s="60">
        <v>0.27282230392156864</v>
      </c>
      <c r="P469" s="64">
        <v>7352.7433330000003</v>
      </c>
      <c r="Q469" s="64">
        <v>0</v>
      </c>
      <c r="R469" s="64">
        <v>7352.7433330000003</v>
      </c>
      <c r="S469" s="64">
        <v>807.25666699999999</v>
      </c>
      <c r="T469" s="60">
        <v>0.90107148688725491</v>
      </c>
    </row>
    <row r="470" spans="1:20" ht="14.45" hidden="1" customHeight="1" outlineLevel="4" collapsed="1" x14ac:dyDescent="0.25">
      <c r="A470" s="47" t="s">
        <v>2</v>
      </c>
      <c r="B470" s="47" t="s">
        <v>2</v>
      </c>
      <c r="C470" s="62" t="s">
        <v>2</v>
      </c>
      <c r="D470" s="63" t="s">
        <v>2</v>
      </c>
      <c r="E470" s="63" t="s">
        <v>2</v>
      </c>
      <c r="F470" s="47" t="s">
        <v>2</v>
      </c>
      <c r="H470" s="64">
        <v>104653</v>
      </c>
      <c r="I470" s="64">
        <v>0</v>
      </c>
      <c r="J470" s="64">
        <v>104653</v>
      </c>
      <c r="K470" s="64">
        <v>42073.440000000002</v>
      </c>
      <c r="L470" s="64">
        <v>125720.64</v>
      </c>
      <c r="M470" s="64">
        <v>167794.08</v>
      </c>
      <c r="N470" s="65">
        <v>-63141.08</v>
      </c>
      <c r="O470" s="60">
        <v>1.6033375058526751</v>
      </c>
      <c r="P470" s="64">
        <v>126158.976667</v>
      </c>
      <c r="Q470" s="64">
        <v>0</v>
      </c>
      <c r="R470" s="64">
        <v>126158.976667</v>
      </c>
      <c r="S470" s="65">
        <v>-147226.61666699999</v>
      </c>
      <c r="T470" s="60">
        <v>2.4068074175322254</v>
      </c>
    </row>
    <row r="471" spans="1:20" ht="14.45" hidden="1" customHeight="1" outlineLevel="4" collapsed="1" x14ac:dyDescent="0.25">
      <c r="A471" s="47" t="s">
        <v>2</v>
      </c>
      <c r="B471" s="47" t="s">
        <v>2</v>
      </c>
      <c r="C471" s="62" t="s">
        <v>2</v>
      </c>
      <c r="D471" s="63" t="s">
        <v>2</v>
      </c>
      <c r="E471" s="63" t="s">
        <v>2</v>
      </c>
      <c r="F471" s="47" t="s">
        <v>2</v>
      </c>
      <c r="H471" s="64">
        <v>2920</v>
      </c>
      <c r="I471" s="64">
        <v>0</v>
      </c>
      <c r="J471" s="64">
        <v>2920</v>
      </c>
      <c r="K471" s="64">
        <v>4452</v>
      </c>
      <c r="L471" s="64">
        <v>0</v>
      </c>
      <c r="M471" s="64">
        <v>4452</v>
      </c>
      <c r="N471" s="65">
        <v>-1532</v>
      </c>
      <c r="O471" s="60">
        <v>1.5246575342465754</v>
      </c>
      <c r="P471" s="64">
        <v>4622.253334</v>
      </c>
      <c r="Q471" s="64">
        <v>0</v>
      </c>
      <c r="R471" s="64">
        <v>4622.253334</v>
      </c>
      <c r="S471" s="65">
        <v>-1702.253334</v>
      </c>
      <c r="T471" s="60">
        <v>1.5829634705479452</v>
      </c>
    </row>
    <row r="472" spans="1:20" ht="14.45" hidden="1" customHeight="1" outlineLevel="4" collapsed="1" x14ac:dyDescent="0.25">
      <c r="A472" s="47" t="s">
        <v>2</v>
      </c>
      <c r="B472" s="47" t="s">
        <v>2</v>
      </c>
      <c r="C472" s="62" t="s">
        <v>2</v>
      </c>
      <c r="D472" s="63" t="s">
        <v>2</v>
      </c>
      <c r="E472" s="63" t="s">
        <v>2</v>
      </c>
      <c r="F472" s="47" t="s">
        <v>2</v>
      </c>
      <c r="H472" s="64">
        <v>6300</v>
      </c>
      <c r="I472" s="64">
        <v>0</v>
      </c>
      <c r="J472" s="64">
        <v>6300</v>
      </c>
      <c r="K472" s="64">
        <v>0</v>
      </c>
      <c r="L472" s="64">
        <v>0</v>
      </c>
      <c r="M472" s="64">
        <v>0</v>
      </c>
      <c r="N472" s="64">
        <v>6300</v>
      </c>
      <c r="O472" s="60">
        <v>0</v>
      </c>
      <c r="P472" s="64">
        <v>10.25</v>
      </c>
      <c r="Q472" s="64">
        <v>0</v>
      </c>
      <c r="R472" s="64">
        <v>10.25</v>
      </c>
      <c r="S472" s="64">
        <v>6289.75</v>
      </c>
      <c r="T472" s="60">
        <v>1.6269841269841269E-3</v>
      </c>
    </row>
    <row r="473" spans="1:20" ht="14.45" hidden="1" customHeight="1" outlineLevel="4" collapsed="1" x14ac:dyDescent="0.25">
      <c r="A473" s="47" t="s">
        <v>2</v>
      </c>
      <c r="B473" s="47" t="s">
        <v>2</v>
      </c>
      <c r="C473" s="62" t="s">
        <v>2</v>
      </c>
      <c r="D473" s="63" t="s">
        <v>2</v>
      </c>
      <c r="E473" s="63" t="s">
        <v>2</v>
      </c>
      <c r="F473" s="47" t="s">
        <v>2</v>
      </c>
      <c r="H473" s="64">
        <v>4650</v>
      </c>
      <c r="I473" s="64">
        <v>0</v>
      </c>
      <c r="J473" s="64">
        <v>4650</v>
      </c>
      <c r="K473" s="64">
        <v>2084.5</v>
      </c>
      <c r="L473" s="64">
        <v>0</v>
      </c>
      <c r="M473" s="64">
        <v>2084.5</v>
      </c>
      <c r="N473" s="64">
        <v>2565.5</v>
      </c>
      <c r="O473" s="60">
        <v>0.44827956989247314</v>
      </c>
      <c r="P473" s="64">
        <v>2363.58</v>
      </c>
      <c r="Q473" s="64">
        <v>0</v>
      </c>
      <c r="R473" s="64">
        <v>2363.58</v>
      </c>
      <c r="S473" s="64">
        <v>2286.42</v>
      </c>
      <c r="T473" s="60">
        <v>0.50829677419354835</v>
      </c>
    </row>
    <row r="474" spans="1:20" ht="14.45" hidden="1" customHeight="1" outlineLevel="4" collapsed="1" x14ac:dyDescent="0.25">
      <c r="A474" s="47" t="s">
        <v>2</v>
      </c>
      <c r="B474" s="47" t="s">
        <v>2</v>
      </c>
      <c r="C474" s="62" t="s">
        <v>2</v>
      </c>
      <c r="D474" s="63" t="s">
        <v>2</v>
      </c>
      <c r="E474" s="63" t="s">
        <v>2</v>
      </c>
      <c r="F474" s="47" t="s">
        <v>2</v>
      </c>
      <c r="H474" s="64">
        <v>8700</v>
      </c>
      <c r="I474" s="64">
        <v>0</v>
      </c>
      <c r="J474" s="64">
        <v>8700</v>
      </c>
      <c r="K474" s="64">
        <v>4806</v>
      </c>
      <c r="L474" s="64">
        <v>0</v>
      </c>
      <c r="M474" s="64">
        <v>4806</v>
      </c>
      <c r="N474" s="64">
        <v>3894</v>
      </c>
      <c r="O474" s="60">
        <v>0.55241379310344829</v>
      </c>
      <c r="P474" s="64">
        <v>4978.3633330000002</v>
      </c>
      <c r="Q474" s="64">
        <v>0</v>
      </c>
      <c r="R474" s="64">
        <v>4978.3633330000002</v>
      </c>
      <c r="S474" s="64">
        <v>3721.6366670000002</v>
      </c>
      <c r="T474" s="60">
        <v>0.57222567045977013</v>
      </c>
    </row>
    <row r="475" spans="1:20" ht="14.45" hidden="1" customHeight="1" outlineLevel="4" collapsed="1" x14ac:dyDescent="0.25">
      <c r="A475" s="47" t="s">
        <v>2</v>
      </c>
      <c r="B475" s="47" t="s">
        <v>2</v>
      </c>
      <c r="C475" s="62" t="s">
        <v>2</v>
      </c>
      <c r="D475" s="63" t="s">
        <v>2</v>
      </c>
      <c r="E475" s="63" t="s">
        <v>2</v>
      </c>
      <c r="F475" s="47" t="s">
        <v>2</v>
      </c>
      <c r="H475" s="64">
        <v>3750</v>
      </c>
      <c r="I475" s="64">
        <v>0</v>
      </c>
      <c r="J475" s="64">
        <v>3750</v>
      </c>
      <c r="K475" s="64">
        <v>2700</v>
      </c>
      <c r="L475" s="64">
        <v>0</v>
      </c>
      <c r="M475" s="64">
        <v>2700</v>
      </c>
      <c r="N475" s="64">
        <v>1050</v>
      </c>
      <c r="O475" s="60">
        <v>0.72</v>
      </c>
      <c r="P475" s="64">
        <v>2768.6866660000001</v>
      </c>
      <c r="Q475" s="64">
        <v>0</v>
      </c>
      <c r="R475" s="64">
        <v>2768.6866660000001</v>
      </c>
      <c r="S475" s="64">
        <v>981.31333400000005</v>
      </c>
      <c r="T475" s="60">
        <v>0.73831644426666665</v>
      </c>
    </row>
    <row r="476" spans="1:20" ht="14.45" hidden="1" customHeight="1" outlineLevel="4" collapsed="1" x14ac:dyDescent="0.25">
      <c r="A476" s="47" t="s">
        <v>2</v>
      </c>
      <c r="B476" s="47" t="s">
        <v>2</v>
      </c>
      <c r="C476" s="62" t="s">
        <v>2</v>
      </c>
      <c r="D476" s="63" t="s">
        <v>2</v>
      </c>
      <c r="E476" s="63" t="s">
        <v>2</v>
      </c>
      <c r="F476" s="47" t="s">
        <v>2</v>
      </c>
      <c r="H476" s="64">
        <v>2650</v>
      </c>
      <c r="I476" s="64">
        <v>0</v>
      </c>
      <c r="J476" s="64">
        <v>2650</v>
      </c>
      <c r="K476" s="64">
        <v>2700</v>
      </c>
      <c r="L476" s="64">
        <v>0</v>
      </c>
      <c r="M476" s="64">
        <v>2700</v>
      </c>
      <c r="N476" s="65">
        <v>-50</v>
      </c>
      <c r="O476" s="60">
        <v>1.0188679245283019</v>
      </c>
      <c r="P476" s="64">
        <v>2905.0333340000002</v>
      </c>
      <c r="Q476" s="64">
        <v>0</v>
      </c>
      <c r="R476" s="64">
        <v>2905.0333340000002</v>
      </c>
      <c r="S476" s="65">
        <v>-255.033334</v>
      </c>
      <c r="T476" s="60">
        <v>1.0962389939622641</v>
      </c>
    </row>
    <row r="477" spans="1:20" ht="14.45" hidden="1" customHeight="1" outlineLevel="4" collapsed="1" x14ac:dyDescent="0.25">
      <c r="A477" s="47" t="s">
        <v>2</v>
      </c>
      <c r="B477" s="47" t="s">
        <v>2</v>
      </c>
      <c r="C477" s="62" t="s">
        <v>2</v>
      </c>
      <c r="D477" s="63" t="s">
        <v>2</v>
      </c>
      <c r="E477" s="63" t="s">
        <v>2</v>
      </c>
      <c r="F477" s="47" t="s">
        <v>2</v>
      </c>
      <c r="H477" s="64">
        <v>825</v>
      </c>
      <c r="I477" s="64">
        <v>0</v>
      </c>
      <c r="J477" s="64">
        <v>825</v>
      </c>
      <c r="K477" s="64">
        <v>813.32</v>
      </c>
      <c r="L477" s="64">
        <v>0</v>
      </c>
      <c r="M477" s="64">
        <v>813.32</v>
      </c>
      <c r="N477" s="64">
        <v>11.68</v>
      </c>
      <c r="O477" s="60">
        <v>0.9858424242424243</v>
      </c>
      <c r="P477" s="64">
        <v>879.95</v>
      </c>
      <c r="Q477" s="64">
        <v>0</v>
      </c>
      <c r="R477" s="64">
        <v>879.95</v>
      </c>
      <c r="S477" s="65">
        <v>-54.95</v>
      </c>
      <c r="T477" s="60">
        <v>1.0666060606060606</v>
      </c>
    </row>
    <row r="478" spans="1:20" ht="14.45" hidden="1" customHeight="1" outlineLevel="4" collapsed="1" x14ac:dyDescent="0.25">
      <c r="A478" s="47" t="s">
        <v>2</v>
      </c>
      <c r="B478" s="47" t="s">
        <v>2</v>
      </c>
      <c r="C478" s="62" t="s">
        <v>2</v>
      </c>
      <c r="D478" s="63" t="s">
        <v>2</v>
      </c>
      <c r="E478" s="63" t="s">
        <v>2</v>
      </c>
      <c r="F478" s="47" t="s">
        <v>2</v>
      </c>
      <c r="H478" s="64">
        <v>3550</v>
      </c>
      <c r="I478" s="64">
        <v>0</v>
      </c>
      <c r="J478" s="64">
        <v>3550</v>
      </c>
      <c r="K478" s="64">
        <v>595</v>
      </c>
      <c r="L478" s="64">
        <v>0</v>
      </c>
      <c r="M478" s="64">
        <v>595</v>
      </c>
      <c r="N478" s="64">
        <v>2955</v>
      </c>
      <c r="O478" s="60">
        <v>0.1676056338028169</v>
      </c>
      <c r="P478" s="64">
        <v>2301.7800000000002</v>
      </c>
      <c r="Q478" s="64">
        <v>0</v>
      </c>
      <c r="R478" s="64">
        <v>2301.7800000000002</v>
      </c>
      <c r="S478" s="64">
        <v>1248.22</v>
      </c>
      <c r="T478" s="60">
        <v>0.64838873239436623</v>
      </c>
    </row>
    <row r="479" spans="1:20" ht="14.45" hidden="1" customHeight="1" outlineLevel="4" collapsed="1" x14ac:dyDescent="0.25">
      <c r="A479" s="47" t="s">
        <v>2</v>
      </c>
      <c r="B479" s="47" t="s">
        <v>2</v>
      </c>
      <c r="C479" s="62" t="s">
        <v>2</v>
      </c>
      <c r="D479" s="63" t="s">
        <v>2</v>
      </c>
      <c r="E479" s="63" t="s">
        <v>2</v>
      </c>
      <c r="F479" s="47" t="s">
        <v>2</v>
      </c>
      <c r="H479" s="64">
        <v>3030</v>
      </c>
      <c r="I479" s="64">
        <v>0</v>
      </c>
      <c r="J479" s="64">
        <v>3030</v>
      </c>
      <c r="K479" s="64">
        <v>0</v>
      </c>
      <c r="L479" s="64">
        <v>0</v>
      </c>
      <c r="M479" s="64">
        <v>0</v>
      </c>
      <c r="N479" s="64">
        <v>3030</v>
      </c>
      <c r="O479" s="60">
        <v>0</v>
      </c>
      <c r="P479" s="64">
        <v>1496.06</v>
      </c>
      <c r="Q479" s="64">
        <v>0</v>
      </c>
      <c r="R479" s="64">
        <v>1496.06</v>
      </c>
      <c r="S479" s="64">
        <v>1533.94</v>
      </c>
      <c r="T479" s="60">
        <v>0.49374917491749176</v>
      </c>
    </row>
    <row r="480" spans="1:20" ht="14.45" hidden="1" customHeight="1" outlineLevel="4" collapsed="1" x14ac:dyDescent="0.25">
      <c r="A480" s="47" t="s">
        <v>2</v>
      </c>
      <c r="B480" s="47" t="s">
        <v>2</v>
      </c>
      <c r="C480" s="62" t="s">
        <v>2</v>
      </c>
      <c r="D480" s="63" t="s">
        <v>2</v>
      </c>
      <c r="E480" s="63" t="s">
        <v>2</v>
      </c>
      <c r="F480" s="47" t="s">
        <v>2</v>
      </c>
      <c r="H480" s="64">
        <v>300</v>
      </c>
      <c r="I480" s="64">
        <v>0</v>
      </c>
      <c r="J480" s="64">
        <v>300</v>
      </c>
      <c r="K480" s="64">
        <v>0</v>
      </c>
      <c r="L480" s="64">
        <v>0</v>
      </c>
      <c r="M480" s="64">
        <v>0</v>
      </c>
      <c r="N480" s="64">
        <v>300</v>
      </c>
      <c r="O480" s="60">
        <v>0</v>
      </c>
      <c r="P480" s="64">
        <v>0</v>
      </c>
      <c r="Q480" s="64">
        <v>0</v>
      </c>
      <c r="R480" s="64">
        <v>0</v>
      </c>
      <c r="S480" s="64">
        <v>300</v>
      </c>
      <c r="T480" s="60">
        <v>0</v>
      </c>
    </row>
    <row r="481" spans="1:20" ht="14.45" hidden="1" customHeight="1" outlineLevel="4" collapsed="1" x14ac:dyDescent="0.25">
      <c r="A481" s="47" t="s">
        <v>2</v>
      </c>
      <c r="B481" s="47" t="s">
        <v>2</v>
      </c>
      <c r="C481" s="62" t="s">
        <v>2</v>
      </c>
      <c r="D481" s="63" t="s">
        <v>2</v>
      </c>
      <c r="E481" s="63" t="s">
        <v>2</v>
      </c>
      <c r="F481" s="47" t="s">
        <v>2</v>
      </c>
      <c r="H481" s="64">
        <v>6300</v>
      </c>
      <c r="I481" s="64">
        <v>0</v>
      </c>
      <c r="J481" s="64">
        <v>6300</v>
      </c>
      <c r="K481" s="64">
        <v>0</v>
      </c>
      <c r="L481" s="64">
        <v>0</v>
      </c>
      <c r="M481" s="64">
        <v>0</v>
      </c>
      <c r="N481" s="64">
        <v>6300</v>
      </c>
      <c r="O481" s="60">
        <v>0</v>
      </c>
      <c r="P481" s="64">
        <v>0</v>
      </c>
      <c r="Q481" s="64">
        <v>0</v>
      </c>
      <c r="R481" s="64">
        <v>0</v>
      </c>
      <c r="S481" s="64">
        <v>6300</v>
      </c>
      <c r="T481" s="60">
        <v>0</v>
      </c>
    </row>
    <row r="482" spans="1:20" ht="14.45" hidden="1" customHeight="1" outlineLevel="4" collapsed="1" x14ac:dyDescent="0.25">
      <c r="A482" s="47" t="s">
        <v>2</v>
      </c>
      <c r="B482" s="47" t="s">
        <v>2</v>
      </c>
      <c r="C482" s="62" t="s">
        <v>2</v>
      </c>
      <c r="D482" s="63" t="s">
        <v>2</v>
      </c>
      <c r="E482" s="63" t="s">
        <v>2</v>
      </c>
      <c r="F482" s="47" t="s">
        <v>2</v>
      </c>
      <c r="H482" s="64">
        <v>1325</v>
      </c>
      <c r="I482" s="64">
        <v>0</v>
      </c>
      <c r="J482" s="64">
        <v>1325</v>
      </c>
      <c r="K482" s="64">
        <v>0</v>
      </c>
      <c r="L482" s="64">
        <v>0</v>
      </c>
      <c r="M482" s="64">
        <v>0</v>
      </c>
      <c r="N482" s="64">
        <v>1325</v>
      </c>
      <c r="O482" s="60">
        <v>0</v>
      </c>
      <c r="P482" s="64">
        <v>0</v>
      </c>
      <c r="Q482" s="64">
        <v>0</v>
      </c>
      <c r="R482" s="64">
        <v>0</v>
      </c>
      <c r="S482" s="64">
        <v>1325</v>
      </c>
      <c r="T482" s="60">
        <v>0</v>
      </c>
    </row>
    <row r="483" spans="1:20" ht="14.45" hidden="1" customHeight="1" outlineLevel="4" collapsed="1" x14ac:dyDescent="0.25">
      <c r="A483" s="47" t="s">
        <v>2</v>
      </c>
      <c r="B483" s="47" t="s">
        <v>2</v>
      </c>
      <c r="C483" s="62" t="s">
        <v>2</v>
      </c>
      <c r="D483" s="63" t="s">
        <v>2</v>
      </c>
      <c r="E483" s="63" t="s">
        <v>2</v>
      </c>
      <c r="F483" s="47" t="s">
        <v>2</v>
      </c>
      <c r="H483" s="64">
        <v>6810</v>
      </c>
      <c r="I483" s="64">
        <v>0</v>
      </c>
      <c r="J483" s="64">
        <v>6810</v>
      </c>
      <c r="K483" s="64">
        <v>0</v>
      </c>
      <c r="L483" s="64">
        <v>0</v>
      </c>
      <c r="M483" s="64">
        <v>0</v>
      </c>
      <c r="N483" s="64">
        <v>6810</v>
      </c>
      <c r="O483" s="60">
        <v>0</v>
      </c>
      <c r="P483" s="64">
        <v>2440.9299999999998</v>
      </c>
      <c r="Q483" s="64">
        <v>0</v>
      </c>
      <c r="R483" s="64">
        <v>2440.9299999999998</v>
      </c>
      <c r="S483" s="64">
        <v>4369.07</v>
      </c>
      <c r="T483" s="60">
        <v>0.35843318649045519</v>
      </c>
    </row>
    <row r="484" spans="1:20" ht="14.45" hidden="1" customHeight="1" outlineLevel="4" collapsed="1" x14ac:dyDescent="0.25">
      <c r="A484" s="47" t="s">
        <v>2</v>
      </c>
      <c r="B484" s="47" t="s">
        <v>2</v>
      </c>
      <c r="C484" s="62" t="s">
        <v>2</v>
      </c>
      <c r="D484" s="63" t="s">
        <v>2</v>
      </c>
      <c r="E484" s="63" t="s">
        <v>2</v>
      </c>
      <c r="F484" s="47" t="s">
        <v>2</v>
      </c>
      <c r="H484" s="64">
        <v>800</v>
      </c>
      <c r="I484" s="64">
        <v>0</v>
      </c>
      <c r="J484" s="64">
        <v>800</v>
      </c>
      <c r="K484" s="64">
        <v>0</v>
      </c>
      <c r="L484" s="64">
        <v>0</v>
      </c>
      <c r="M484" s="64">
        <v>0</v>
      </c>
      <c r="N484" s="64">
        <v>800</v>
      </c>
      <c r="O484" s="60">
        <v>0</v>
      </c>
      <c r="P484" s="64">
        <v>449.27</v>
      </c>
      <c r="Q484" s="64">
        <v>0</v>
      </c>
      <c r="R484" s="64">
        <v>449.27</v>
      </c>
      <c r="S484" s="64">
        <v>350.73</v>
      </c>
      <c r="T484" s="60">
        <v>0.56158750000000002</v>
      </c>
    </row>
    <row r="485" spans="1:20" ht="14.45" hidden="1" customHeight="1" outlineLevel="4" collapsed="1" x14ac:dyDescent="0.25">
      <c r="A485" s="47" t="s">
        <v>2</v>
      </c>
      <c r="B485" s="47" t="s">
        <v>2</v>
      </c>
      <c r="C485" s="62" t="s">
        <v>2</v>
      </c>
      <c r="D485" s="63" t="s">
        <v>2</v>
      </c>
      <c r="E485" s="63" t="s">
        <v>2</v>
      </c>
      <c r="F485" s="47" t="s">
        <v>2</v>
      </c>
      <c r="H485" s="64">
        <v>800</v>
      </c>
      <c r="I485" s="64">
        <v>0</v>
      </c>
      <c r="J485" s="64">
        <v>800</v>
      </c>
      <c r="K485" s="64">
        <v>0</v>
      </c>
      <c r="L485" s="64">
        <v>0</v>
      </c>
      <c r="M485" s="64">
        <v>0</v>
      </c>
      <c r="N485" s="64">
        <v>800</v>
      </c>
      <c r="O485" s="60">
        <v>0</v>
      </c>
      <c r="P485" s="64">
        <v>0</v>
      </c>
      <c r="Q485" s="64">
        <v>0</v>
      </c>
      <c r="R485" s="64">
        <v>0</v>
      </c>
      <c r="S485" s="64">
        <v>800</v>
      </c>
      <c r="T485" s="60">
        <v>0</v>
      </c>
    </row>
    <row r="486" spans="1:20" ht="14.45" hidden="1" customHeight="1" outlineLevel="4" collapsed="1" x14ac:dyDescent="0.25">
      <c r="A486" s="47" t="s">
        <v>2</v>
      </c>
      <c r="B486" s="47" t="s">
        <v>2</v>
      </c>
      <c r="C486" s="62" t="s">
        <v>2</v>
      </c>
      <c r="D486" s="63" t="s">
        <v>2</v>
      </c>
      <c r="E486" s="63" t="s">
        <v>2</v>
      </c>
      <c r="F486" s="47" t="s">
        <v>2</v>
      </c>
      <c r="H486" s="64">
        <v>3000</v>
      </c>
      <c r="I486" s="64">
        <v>0</v>
      </c>
      <c r="J486" s="64">
        <v>3000</v>
      </c>
      <c r="K486" s="64">
        <v>0</v>
      </c>
      <c r="L486" s="64">
        <v>0</v>
      </c>
      <c r="M486" s="64">
        <v>0</v>
      </c>
      <c r="N486" s="64">
        <v>3000</v>
      </c>
      <c r="O486" s="60">
        <v>0</v>
      </c>
      <c r="P486" s="64">
        <v>3034.44</v>
      </c>
      <c r="Q486" s="64">
        <v>0</v>
      </c>
      <c r="R486" s="64">
        <v>3034.44</v>
      </c>
      <c r="S486" s="65">
        <v>-34.44</v>
      </c>
      <c r="T486" s="60">
        <v>1.0114799999999999</v>
      </c>
    </row>
    <row r="487" spans="1:20" ht="14.45" hidden="1" customHeight="1" outlineLevel="4" collapsed="1" x14ac:dyDescent="0.25">
      <c r="A487" s="47" t="s">
        <v>2</v>
      </c>
      <c r="B487" s="47" t="s">
        <v>2</v>
      </c>
      <c r="C487" s="62" t="s">
        <v>2</v>
      </c>
      <c r="D487" s="63" t="s">
        <v>2</v>
      </c>
      <c r="E487" s="63" t="s">
        <v>2</v>
      </c>
      <c r="F487" s="47" t="s">
        <v>2</v>
      </c>
      <c r="H487" s="64">
        <v>2000</v>
      </c>
      <c r="I487" s="64">
        <v>0</v>
      </c>
      <c r="J487" s="64">
        <v>2000</v>
      </c>
      <c r="K487" s="64">
        <v>0</v>
      </c>
      <c r="L487" s="64">
        <v>0</v>
      </c>
      <c r="M487" s="64">
        <v>0</v>
      </c>
      <c r="N487" s="64">
        <v>2000</v>
      </c>
      <c r="O487" s="60">
        <v>0</v>
      </c>
      <c r="P487" s="64">
        <v>0</v>
      </c>
      <c r="Q487" s="64">
        <v>0</v>
      </c>
      <c r="R487" s="64">
        <v>0</v>
      </c>
      <c r="S487" s="64">
        <v>2000</v>
      </c>
      <c r="T487" s="60">
        <v>0</v>
      </c>
    </row>
    <row r="488" spans="1:20" ht="14.45" hidden="1" customHeight="1" outlineLevel="4" collapsed="1" x14ac:dyDescent="0.25">
      <c r="A488" s="47" t="s">
        <v>2</v>
      </c>
      <c r="B488" s="47" t="s">
        <v>2</v>
      </c>
      <c r="C488" s="62" t="s">
        <v>2</v>
      </c>
      <c r="D488" s="63" t="s">
        <v>2</v>
      </c>
      <c r="E488" s="63" t="s">
        <v>2</v>
      </c>
      <c r="F488" s="47" t="s">
        <v>2</v>
      </c>
      <c r="H488" s="64">
        <v>2950</v>
      </c>
      <c r="I488" s="64">
        <v>0</v>
      </c>
      <c r="J488" s="64">
        <v>2950</v>
      </c>
      <c r="K488" s="64">
        <v>0</v>
      </c>
      <c r="L488" s="64">
        <v>0</v>
      </c>
      <c r="M488" s="64">
        <v>0</v>
      </c>
      <c r="N488" s="64">
        <v>2950</v>
      </c>
      <c r="O488" s="60">
        <v>0</v>
      </c>
      <c r="P488" s="64">
        <v>0</v>
      </c>
      <c r="Q488" s="64">
        <v>0</v>
      </c>
      <c r="R488" s="64">
        <v>0</v>
      </c>
      <c r="S488" s="64">
        <v>2950</v>
      </c>
      <c r="T488" s="60">
        <v>0</v>
      </c>
    </row>
    <row r="489" spans="1:20" ht="14.45" hidden="1" customHeight="1" outlineLevel="4" collapsed="1" x14ac:dyDescent="0.25">
      <c r="A489" s="47" t="s">
        <v>2</v>
      </c>
      <c r="B489" s="47" t="s">
        <v>2</v>
      </c>
      <c r="C489" s="62" t="s">
        <v>2</v>
      </c>
      <c r="D489" s="63" t="s">
        <v>2</v>
      </c>
      <c r="E489" s="63" t="s">
        <v>2</v>
      </c>
      <c r="F489" s="47" t="s">
        <v>2</v>
      </c>
      <c r="H489" s="64">
        <v>1500</v>
      </c>
      <c r="I489" s="64">
        <v>0</v>
      </c>
      <c r="J489" s="64">
        <v>1500</v>
      </c>
      <c r="K489" s="64">
        <v>0</v>
      </c>
      <c r="L489" s="64">
        <v>0</v>
      </c>
      <c r="M489" s="64">
        <v>0</v>
      </c>
      <c r="N489" s="64">
        <v>1500</v>
      </c>
      <c r="O489" s="60">
        <v>0</v>
      </c>
      <c r="P489" s="64">
        <v>0</v>
      </c>
      <c r="Q489" s="64">
        <v>0</v>
      </c>
      <c r="R489" s="64">
        <v>0</v>
      </c>
      <c r="S489" s="64">
        <v>1500</v>
      </c>
      <c r="T489" s="60">
        <v>0</v>
      </c>
    </row>
    <row r="490" spans="1:20" ht="14.45" hidden="1" customHeight="1" outlineLevel="4" collapsed="1" x14ac:dyDescent="0.25">
      <c r="A490" s="47" t="s">
        <v>2</v>
      </c>
      <c r="B490" s="47" t="s">
        <v>2</v>
      </c>
      <c r="C490" s="62" t="s">
        <v>2</v>
      </c>
      <c r="D490" s="63" t="s">
        <v>2</v>
      </c>
      <c r="E490" s="63" t="s">
        <v>2</v>
      </c>
      <c r="F490" s="47" t="s">
        <v>2</v>
      </c>
      <c r="H490" s="64">
        <v>1750</v>
      </c>
      <c r="I490" s="64">
        <v>0</v>
      </c>
      <c r="J490" s="64">
        <v>1750</v>
      </c>
      <c r="K490" s="64">
        <v>57.5</v>
      </c>
      <c r="L490" s="64">
        <v>0</v>
      </c>
      <c r="M490" s="64">
        <v>57.5</v>
      </c>
      <c r="N490" s="64">
        <v>1692.5</v>
      </c>
      <c r="O490" s="60">
        <v>3.2857142857142856E-2</v>
      </c>
      <c r="P490" s="64">
        <v>78.036665999999997</v>
      </c>
      <c r="Q490" s="64">
        <v>0</v>
      </c>
      <c r="R490" s="64">
        <v>78.036665999999997</v>
      </c>
      <c r="S490" s="64">
        <v>1671.963334</v>
      </c>
      <c r="T490" s="60">
        <v>4.4592380571428572E-2</v>
      </c>
    </row>
    <row r="491" spans="1:20" ht="14.45" hidden="1" customHeight="1" outlineLevel="4" collapsed="1" x14ac:dyDescent="0.25">
      <c r="A491" s="47" t="s">
        <v>2</v>
      </c>
      <c r="B491" s="47" t="s">
        <v>2</v>
      </c>
      <c r="C491" s="62" t="s">
        <v>2</v>
      </c>
      <c r="D491" s="63" t="s">
        <v>2</v>
      </c>
      <c r="E491" s="63" t="s">
        <v>2</v>
      </c>
      <c r="F491" s="47" t="s">
        <v>2</v>
      </c>
      <c r="H491" s="64">
        <v>2810</v>
      </c>
      <c r="I491" s="64">
        <v>0</v>
      </c>
      <c r="J491" s="64">
        <v>2810</v>
      </c>
      <c r="K491" s="64">
        <v>0</v>
      </c>
      <c r="L491" s="64">
        <v>0</v>
      </c>
      <c r="M491" s="64">
        <v>0</v>
      </c>
      <c r="N491" s="64">
        <v>2810</v>
      </c>
      <c r="O491" s="60">
        <v>0</v>
      </c>
      <c r="P491" s="64">
        <v>0</v>
      </c>
      <c r="Q491" s="64">
        <v>0</v>
      </c>
      <c r="R491" s="64">
        <v>0</v>
      </c>
      <c r="S491" s="64">
        <v>2810</v>
      </c>
      <c r="T491" s="60">
        <v>0</v>
      </c>
    </row>
    <row r="492" spans="1:20" ht="14.45" hidden="1" customHeight="1" outlineLevel="4" collapsed="1" x14ac:dyDescent="0.25">
      <c r="A492" s="47" t="s">
        <v>2</v>
      </c>
      <c r="B492" s="47" t="s">
        <v>2</v>
      </c>
      <c r="C492" s="62" t="s">
        <v>2</v>
      </c>
      <c r="D492" s="63" t="s">
        <v>2</v>
      </c>
      <c r="E492" s="63" t="s">
        <v>2</v>
      </c>
      <c r="F492" s="47" t="s">
        <v>2</v>
      </c>
      <c r="H492" s="64">
        <v>1350</v>
      </c>
      <c r="I492" s="64">
        <v>0</v>
      </c>
      <c r="J492" s="64">
        <v>1350</v>
      </c>
      <c r="K492" s="64">
        <v>0</v>
      </c>
      <c r="L492" s="64">
        <v>0</v>
      </c>
      <c r="M492" s="64">
        <v>0</v>
      </c>
      <c r="N492" s="64">
        <v>1350</v>
      </c>
      <c r="O492" s="60">
        <v>0</v>
      </c>
      <c r="P492" s="64">
        <v>140</v>
      </c>
      <c r="Q492" s="64">
        <v>0</v>
      </c>
      <c r="R492" s="64">
        <v>140</v>
      </c>
      <c r="S492" s="64">
        <v>1210</v>
      </c>
      <c r="T492" s="60">
        <v>0.1037037037037037</v>
      </c>
    </row>
    <row r="493" spans="1:20" ht="14.45" hidden="1" customHeight="1" outlineLevel="4" collapsed="1" x14ac:dyDescent="0.25">
      <c r="A493" s="47" t="s">
        <v>2</v>
      </c>
      <c r="B493" s="47" t="s">
        <v>2</v>
      </c>
      <c r="C493" s="62" t="s">
        <v>2</v>
      </c>
      <c r="D493" s="63" t="s">
        <v>2</v>
      </c>
      <c r="E493" s="63" t="s">
        <v>2</v>
      </c>
      <c r="F493" s="47" t="s">
        <v>2</v>
      </c>
      <c r="H493" s="64">
        <v>2150</v>
      </c>
      <c r="I493" s="64">
        <v>0</v>
      </c>
      <c r="J493" s="64">
        <v>2150</v>
      </c>
      <c r="K493" s="64">
        <v>0</v>
      </c>
      <c r="L493" s="64">
        <v>0</v>
      </c>
      <c r="M493" s="64">
        <v>0</v>
      </c>
      <c r="N493" s="64">
        <v>2150</v>
      </c>
      <c r="O493" s="60">
        <v>0</v>
      </c>
      <c r="P493" s="64">
        <v>0</v>
      </c>
      <c r="Q493" s="64">
        <v>0</v>
      </c>
      <c r="R493" s="64">
        <v>0</v>
      </c>
      <c r="S493" s="64">
        <v>2150</v>
      </c>
      <c r="T493" s="60">
        <v>0</v>
      </c>
    </row>
    <row r="494" spans="1:20" ht="14.45" hidden="1" customHeight="1" outlineLevel="4" collapsed="1" x14ac:dyDescent="0.25">
      <c r="A494" s="47" t="s">
        <v>2</v>
      </c>
      <c r="B494" s="47" t="s">
        <v>2</v>
      </c>
      <c r="C494" s="62" t="s">
        <v>2</v>
      </c>
      <c r="D494" s="63" t="s">
        <v>2</v>
      </c>
      <c r="E494" s="63" t="s">
        <v>2</v>
      </c>
      <c r="F494" s="47" t="s">
        <v>2</v>
      </c>
      <c r="H494" s="64">
        <v>1300</v>
      </c>
      <c r="I494" s="64">
        <v>0</v>
      </c>
      <c r="J494" s="64">
        <v>1300</v>
      </c>
      <c r="K494" s="64">
        <v>0</v>
      </c>
      <c r="L494" s="64">
        <v>0</v>
      </c>
      <c r="M494" s="64">
        <v>0</v>
      </c>
      <c r="N494" s="64">
        <v>1300</v>
      </c>
      <c r="O494" s="60">
        <v>0</v>
      </c>
      <c r="P494" s="64">
        <v>0</v>
      </c>
      <c r="Q494" s="64">
        <v>0</v>
      </c>
      <c r="R494" s="64">
        <v>0</v>
      </c>
      <c r="S494" s="64">
        <v>1300</v>
      </c>
      <c r="T494" s="60">
        <v>0</v>
      </c>
    </row>
    <row r="495" spans="1:20" ht="14.45" hidden="1" customHeight="1" outlineLevel="4" collapsed="1" x14ac:dyDescent="0.25">
      <c r="A495" s="47" t="s">
        <v>2</v>
      </c>
      <c r="B495" s="47" t="s">
        <v>2</v>
      </c>
      <c r="C495" s="62" t="s">
        <v>2</v>
      </c>
      <c r="D495" s="63" t="s">
        <v>2</v>
      </c>
      <c r="E495" s="63" t="s">
        <v>2</v>
      </c>
      <c r="F495" s="47" t="s">
        <v>2</v>
      </c>
      <c r="H495" s="64">
        <v>1750</v>
      </c>
      <c r="I495" s="64">
        <v>0</v>
      </c>
      <c r="J495" s="64">
        <v>1750</v>
      </c>
      <c r="K495" s="64">
        <v>0</v>
      </c>
      <c r="L495" s="64">
        <v>0</v>
      </c>
      <c r="M495" s="64">
        <v>0</v>
      </c>
      <c r="N495" s="64">
        <v>1750</v>
      </c>
      <c r="O495" s="60">
        <v>0</v>
      </c>
      <c r="P495" s="64">
        <v>0</v>
      </c>
      <c r="Q495" s="64">
        <v>0</v>
      </c>
      <c r="R495" s="64">
        <v>0</v>
      </c>
      <c r="S495" s="64">
        <v>1750</v>
      </c>
      <c r="T495" s="60">
        <v>0</v>
      </c>
    </row>
    <row r="496" spans="1:20" ht="14.45" hidden="1" customHeight="1" outlineLevel="4" collapsed="1" x14ac:dyDescent="0.25">
      <c r="A496" s="47" t="s">
        <v>2</v>
      </c>
      <c r="B496" s="47" t="s">
        <v>2</v>
      </c>
      <c r="C496" s="62" t="s">
        <v>2</v>
      </c>
      <c r="D496" s="63" t="s">
        <v>2</v>
      </c>
      <c r="E496" s="63" t="s">
        <v>2</v>
      </c>
      <c r="F496" s="47" t="s">
        <v>2</v>
      </c>
      <c r="H496" s="64">
        <v>0</v>
      </c>
      <c r="I496" s="64">
        <v>0</v>
      </c>
      <c r="J496" s="64">
        <v>0</v>
      </c>
      <c r="K496" s="64">
        <v>42.97</v>
      </c>
      <c r="L496" s="64">
        <v>0</v>
      </c>
      <c r="M496" s="64">
        <v>42.97</v>
      </c>
      <c r="N496" s="65">
        <v>-42.97</v>
      </c>
      <c r="O496" s="67">
        <v>-1</v>
      </c>
      <c r="P496" s="64">
        <v>42.97</v>
      </c>
      <c r="Q496" s="64">
        <v>0</v>
      </c>
      <c r="R496" s="64">
        <v>42.97</v>
      </c>
      <c r="S496" s="65">
        <v>-42.97</v>
      </c>
      <c r="T496" s="67">
        <v>-1</v>
      </c>
    </row>
    <row r="497" spans="1:20" ht="14.45" hidden="1" customHeight="1" outlineLevel="4" collapsed="1" x14ac:dyDescent="0.25">
      <c r="A497" s="47" t="s">
        <v>2</v>
      </c>
      <c r="B497" s="47" t="s">
        <v>2</v>
      </c>
      <c r="C497" s="62" t="s">
        <v>2</v>
      </c>
      <c r="D497" s="63" t="s">
        <v>2</v>
      </c>
      <c r="E497" s="63" t="s">
        <v>2</v>
      </c>
      <c r="F497" s="47" t="s">
        <v>2</v>
      </c>
      <c r="H497" s="64">
        <v>0</v>
      </c>
      <c r="I497" s="64">
        <v>0</v>
      </c>
      <c r="J497" s="64">
        <v>0</v>
      </c>
      <c r="K497" s="64">
        <v>152.80000000000001</v>
      </c>
      <c r="L497" s="64">
        <v>0</v>
      </c>
      <c r="M497" s="64">
        <v>152.80000000000001</v>
      </c>
      <c r="N497" s="65">
        <v>-152.80000000000001</v>
      </c>
      <c r="O497" s="67">
        <v>-1</v>
      </c>
      <c r="P497" s="64">
        <v>164.466666</v>
      </c>
      <c r="Q497" s="64">
        <v>0</v>
      </c>
      <c r="R497" s="64">
        <v>164.466666</v>
      </c>
      <c r="S497" s="65">
        <v>-164.466666</v>
      </c>
      <c r="T497" s="67">
        <v>-1</v>
      </c>
    </row>
    <row r="498" spans="1:20" ht="14.45" hidden="1" customHeight="1" outlineLevel="4" collapsed="1" x14ac:dyDescent="0.25">
      <c r="A498" s="47" t="s">
        <v>2</v>
      </c>
      <c r="B498" s="47" t="s">
        <v>2</v>
      </c>
      <c r="C498" s="62" t="s">
        <v>2</v>
      </c>
      <c r="D498" s="63" t="s">
        <v>2</v>
      </c>
      <c r="E498" s="63" t="s">
        <v>2</v>
      </c>
      <c r="F498" s="47" t="s">
        <v>2</v>
      </c>
      <c r="H498" s="64">
        <v>0</v>
      </c>
      <c r="I498" s="64">
        <v>0</v>
      </c>
      <c r="J498" s="64">
        <v>0</v>
      </c>
      <c r="K498" s="64">
        <v>43.6</v>
      </c>
      <c r="L498" s="64">
        <v>0</v>
      </c>
      <c r="M498" s="64">
        <v>43.6</v>
      </c>
      <c r="N498" s="65">
        <v>-43.6</v>
      </c>
      <c r="O498" s="67">
        <v>-1</v>
      </c>
      <c r="P498" s="64">
        <v>43.6</v>
      </c>
      <c r="Q498" s="64">
        <v>0</v>
      </c>
      <c r="R498" s="64">
        <v>43.6</v>
      </c>
      <c r="S498" s="65">
        <v>-43.6</v>
      </c>
      <c r="T498" s="67">
        <v>-1</v>
      </c>
    </row>
    <row r="499" spans="1:20" ht="14.45" hidden="1" customHeight="1" outlineLevel="4" collapsed="1" x14ac:dyDescent="0.25">
      <c r="A499" s="47" t="s">
        <v>2</v>
      </c>
      <c r="B499" s="47" t="s">
        <v>2</v>
      </c>
      <c r="C499" s="62" t="s">
        <v>2</v>
      </c>
      <c r="D499" s="63" t="s">
        <v>2</v>
      </c>
      <c r="E499" s="63" t="s">
        <v>2</v>
      </c>
      <c r="F499" s="47" t="s">
        <v>2</v>
      </c>
      <c r="H499" s="64">
        <v>0</v>
      </c>
      <c r="I499" s="64">
        <v>0</v>
      </c>
      <c r="J499" s="64">
        <v>0</v>
      </c>
      <c r="K499" s="64">
        <v>1168.56</v>
      </c>
      <c r="L499" s="64">
        <v>0</v>
      </c>
      <c r="M499" s="64">
        <v>1168.56</v>
      </c>
      <c r="N499" s="65">
        <v>-1168.56</v>
      </c>
      <c r="O499" s="67">
        <v>-1</v>
      </c>
      <c r="P499" s="64">
        <v>1168.56</v>
      </c>
      <c r="Q499" s="64">
        <v>0</v>
      </c>
      <c r="R499" s="64">
        <v>1168.56</v>
      </c>
      <c r="S499" s="65">
        <v>-1168.56</v>
      </c>
      <c r="T499" s="67">
        <v>-1</v>
      </c>
    </row>
    <row r="500" spans="1:20" ht="14.45" hidden="1" customHeight="1" outlineLevel="4" collapsed="1" x14ac:dyDescent="0.25">
      <c r="A500" s="47" t="s">
        <v>2</v>
      </c>
      <c r="B500" s="47" t="s">
        <v>2</v>
      </c>
      <c r="C500" s="62" t="s">
        <v>2</v>
      </c>
      <c r="D500" s="63" t="s">
        <v>2</v>
      </c>
      <c r="E500" s="63" t="s">
        <v>2</v>
      </c>
      <c r="F500" s="47" t="s">
        <v>2</v>
      </c>
      <c r="H500" s="64">
        <v>0</v>
      </c>
      <c r="I500" s="64">
        <v>0</v>
      </c>
      <c r="J500" s="64">
        <v>0</v>
      </c>
      <c r="K500" s="64">
        <v>4605.38</v>
      </c>
      <c r="L500" s="64">
        <v>0</v>
      </c>
      <c r="M500" s="64">
        <v>4605.38</v>
      </c>
      <c r="N500" s="65">
        <v>-4605.38</v>
      </c>
      <c r="O500" s="67">
        <v>-1</v>
      </c>
      <c r="P500" s="64">
        <v>4605.38</v>
      </c>
      <c r="Q500" s="64">
        <v>0</v>
      </c>
      <c r="R500" s="64">
        <v>4605.38</v>
      </c>
      <c r="S500" s="65">
        <v>-4605.38</v>
      </c>
      <c r="T500" s="67">
        <v>-1</v>
      </c>
    </row>
    <row r="501" spans="1:20" ht="14.45" hidden="1" customHeight="1" outlineLevel="4" collapsed="1" x14ac:dyDescent="0.25">
      <c r="A501" s="47" t="s">
        <v>2</v>
      </c>
      <c r="B501" s="47" t="s">
        <v>2</v>
      </c>
      <c r="C501" s="62" t="s">
        <v>2</v>
      </c>
      <c r="D501" s="63" t="s">
        <v>2</v>
      </c>
      <c r="E501" s="63" t="s">
        <v>2</v>
      </c>
      <c r="F501" s="47" t="s">
        <v>2</v>
      </c>
      <c r="H501" s="64">
        <v>0</v>
      </c>
      <c r="I501" s="64">
        <v>0</v>
      </c>
      <c r="J501" s="64">
        <v>0</v>
      </c>
      <c r="K501" s="64">
        <v>3379.18</v>
      </c>
      <c r="L501" s="64">
        <v>0</v>
      </c>
      <c r="M501" s="64">
        <v>3379.18</v>
      </c>
      <c r="N501" s="65">
        <v>-3379.18</v>
      </c>
      <c r="O501" s="67">
        <v>-1</v>
      </c>
      <c r="P501" s="64">
        <v>6319.7733330000001</v>
      </c>
      <c r="Q501" s="64">
        <v>0</v>
      </c>
      <c r="R501" s="64">
        <v>6319.7733330000001</v>
      </c>
      <c r="S501" s="65">
        <v>-6319.7733330000001</v>
      </c>
      <c r="T501" s="67">
        <v>-1</v>
      </c>
    </row>
    <row r="502" spans="1:20" ht="14.45" hidden="1" customHeight="1" outlineLevel="4" collapsed="1" x14ac:dyDescent="0.25">
      <c r="A502" s="47" t="s">
        <v>2</v>
      </c>
      <c r="B502" s="47" t="s">
        <v>2</v>
      </c>
      <c r="C502" s="62" t="s">
        <v>2</v>
      </c>
      <c r="D502" s="63" t="s">
        <v>2</v>
      </c>
      <c r="E502" s="63" t="s">
        <v>2</v>
      </c>
      <c r="F502" s="47" t="s">
        <v>2</v>
      </c>
      <c r="H502" s="64">
        <v>4000</v>
      </c>
      <c r="I502" s="64">
        <v>0</v>
      </c>
      <c r="J502" s="64">
        <v>4000</v>
      </c>
      <c r="K502" s="64">
        <v>0</v>
      </c>
      <c r="L502" s="64">
        <v>0</v>
      </c>
      <c r="M502" s="64">
        <v>0</v>
      </c>
      <c r="N502" s="64">
        <v>4000</v>
      </c>
      <c r="O502" s="60">
        <v>0</v>
      </c>
      <c r="P502" s="64">
        <v>0</v>
      </c>
      <c r="Q502" s="64">
        <v>0</v>
      </c>
      <c r="R502" s="64">
        <v>0</v>
      </c>
      <c r="S502" s="64">
        <v>4000</v>
      </c>
      <c r="T502" s="60">
        <v>0</v>
      </c>
    </row>
    <row r="503" spans="1:20" ht="14.45" hidden="1" customHeight="1" outlineLevel="4" collapsed="1" x14ac:dyDescent="0.25">
      <c r="A503" s="47" t="s">
        <v>2</v>
      </c>
      <c r="B503" s="47" t="s">
        <v>2</v>
      </c>
      <c r="C503" s="62" t="s">
        <v>2</v>
      </c>
      <c r="D503" s="63" t="s">
        <v>2</v>
      </c>
      <c r="E503" s="63" t="s">
        <v>2</v>
      </c>
      <c r="F503" s="47" t="s">
        <v>2</v>
      </c>
      <c r="H503" s="64">
        <v>0</v>
      </c>
      <c r="I503" s="64">
        <v>0</v>
      </c>
      <c r="J503" s="64">
        <v>0</v>
      </c>
      <c r="K503" s="65">
        <v>-1645</v>
      </c>
      <c r="L503" s="64">
        <v>0</v>
      </c>
      <c r="M503" s="65">
        <v>-1645</v>
      </c>
      <c r="N503" s="64">
        <v>1645</v>
      </c>
      <c r="O503" s="67">
        <v>-1</v>
      </c>
      <c r="P503" s="65">
        <v>-548.33333400000004</v>
      </c>
      <c r="Q503" s="64">
        <v>0</v>
      </c>
      <c r="R503" s="65">
        <v>-548.33333400000004</v>
      </c>
      <c r="S503" s="64">
        <v>548.33333400000004</v>
      </c>
      <c r="T503" s="67">
        <v>-1</v>
      </c>
    </row>
    <row r="504" spans="1:20" ht="14.45" hidden="1" customHeight="1" outlineLevel="4" collapsed="1" x14ac:dyDescent="0.25">
      <c r="A504" s="47" t="s">
        <v>2</v>
      </c>
      <c r="B504" s="47" t="s">
        <v>2</v>
      </c>
      <c r="C504" s="62" t="s">
        <v>2</v>
      </c>
      <c r="D504" s="63" t="s">
        <v>2</v>
      </c>
      <c r="E504" s="63" t="s">
        <v>2</v>
      </c>
      <c r="F504" s="47" t="s">
        <v>2</v>
      </c>
      <c r="H504" s="64">
        <v>1550</v>
      </c>
      <c r="I504" s="64">
        <v>0</v>
      </c>
      <c r="J504" s="64">
        <v>1550</v>
      </c>
      <c r="K504" s="64">
        <v>0</v>
      </c>
      <c r="L504" s="64">
        <v>0</v>
      </c>
      <c r="M504" s="64">
        <v>0</v>
      </c>
      <c r="N504" s="64">
        <v>1550</v>
      </c>
      <c r="O504" s="60">
        <v>0</v>
      </c>
      <c r="P504" s="64">
        <v>1450</v>
      </c>
      <c r="Q504" s="64">
        <v>0</v>
      </c>
      <c r="R504" s="64">
        <v>1450</v>
      </c>
      <c r="S504" s="64">
        <v>100</v>
      </c>
      <c r="T504" s="60">
        <v>0.93548387096774188</v>
      </c>
    </row>
    <row r="505" spans="1:20" ht="14.45" hidden="1" customHeight="1" outlineLevel="4" collapsed="1" x14ac:dyDescent="0.25">
      <c r="A505" s="47" t="s">
        <v>2</v>
      </c>
      <c r="B505" s="47" t="s">
        <v>2</v>
      </c>
      <c r="C505" s="62" t="s">
        <v>2</v>
      </c>
      <c r="D505" s="63" t="s">
        <v>2</v>
      </c>
      <c r="E505" s="63" t="s">
        <v>2</v>
      </c>
      <c r="F505" s="47" t="s">
        <v>2</v>
      </c>
      <c r="H505" s="64">
        <v>950</v>
      </c>
      <c r="I505" s="64">
        <v>0</v>
      </c>
      <c r="J505" s="64">
        <v>950</v>
      </c>
      <c r="K505" s="64">
        <v>0</v>
      </c>
      <c r="L505" s="64">
        <v>0</v>
      </c>
      <c r="M505" s="64">
        <v>0</v>
      </c>
      <c r="N505" s="64">
        <v>950</v>
      </c>
      <c r="O505" s="60">
        <v>0</v>
      </c>
      <c r="P505" s="64">
        <v>0</v>
      </c>
      <c r="Q505" s="64">
        <v>0</v>
      </c>
      <c r="R505" s="64">
        <v>0</v>
      </c>
      <c r="S505" s="64">
        <v>950</v>
      </c>
      <c r="T505" s="60">
        <v>0</v>
      </c>
    </row>
    <row r="506" spans="1:20" ht="14.45" hidden="1" customHeight="1" outlineLevel="4" collapsed="1" x14ac:dyDescent="0.25">
      <c r="A506" s="47" t="s">
        <v>2</v>
      </c>
      <c r="B506" s="47" t="s">
        <v>2</v>
      </c>
      <c r="C506" s="62" t="s">
        <v>2</v>
      </c>
      <c r="D506" s="63" t="s">
        <v>2</v>
      </c>
      <c r="E506" s="63" t="s">
        <v>2</v>
      </c>
      <c r="F506" s="47" t="s">
        <v>2</v>
      </c>
      <c r="H506" s="64">
        <v>1000</v>
      </c>
      <c r="I506" s="64">
        <v>0</v>
      </c>
      <c r="J506" s="64">
        <v>1000</v>
      </c>
      <c r="K506" s="64">
        <v>0</v>
      </c>
      <c r="L506" s="64">
        <v>0</v>
      </c>
      <c r="M506" s="64">
        <v>0</v>
      </c>
      <c r="N506" s="64">
        <v>1000</v>
      </c>
      <c r="O506" s="60">
        <v>0</v>
      </c>
      <c r="P506" s="64">
        <v>0</v>
      </c>
      <c r="Q506" s="64">
        <v>0</v>
      </c>
      <c r="R506" s="64">
        <v>0</v>
      </c>
      <c r="S506" s="64">
        <v>1000</v>
      </c>
      <c r="T506" s="60">
        <v>0</v>
      </c>
    </row>
    <row r="507" spans="1:20" ht="14.45" hidden="1" customHeight="1" outlineLevel="4" collapsed="1" x14ac:dyDescent="0.25">
      <c r="A507" s="47" t="s">
        <v>2</v>
      </c>
      <c r="B507" s="47" t="s">
        <v>2</v>
      </c>
      <c r="C507" s="62" t="s">
        <v>2</v>
      </c>
      <c r="D507" s="63" t="s">
        <v>2</v>
      </c>
      <c r="E507" s="63" t="s">
        <v>2</v>
      </c>
      <c r="F507" s="47" t="s">
        <v>2</v>
      </c>
      <c r="H507" s="64">
        <v>0</v>
      </c>
      <c r="I507" s="64">
        <v>0</v>
      </c>
      <c r="J507" s="64">
        <v>0</v>
      </c>
      <c r="K507" s="64">
        <v>506.25</v>
      </c>
      <c r="L507" s="64">
        <v>0</v>
      </c>
      <c r="M507" s="64">
        <v>506.25</v>
      </c>
      <c r="N507" s="65">
        <v>-506.25</v>
      </c>
      <c r="O507" s="67">
        <v>-1</v>
      </c>
      <c r="P507" s="64">
        <v>506.25</v>
      </c>
      <c r="Q507" s="64">
        <v>0</v>
      </c>
      <c r="R507" s="64">
        <v>506.25</v>
      </c>
      <c r="S507" s="65">
        <v>-506.25</v>
      </c>
      <c r="T507" s="67">
        <v>-1</v>
      </c>
    </row>
    <row r="508" spans="1:20" ht="14.45" hidden="1" customHeight="1" outlineLevel="4" collapsed="1" x14ac:dyDescent="0.25">
      <c r="A508" s="47" t="s">
        <v>2</v>
      </c>
      <c r="B508" s="47" t="s">
        <v>2</v>
      </c>
      <c r="C508" s="62" t="s">
        <v>2</v>
      </c>
      <c r="D508" s="63" t="s">
        <v>2</v>
      </c>
      <c r="E508" s="63" t="s">
        <v>2</v>
      </c>
      <c r="F508" s="47" t="s">
        <v>2</v>
      </c>
      <c r="H508" s="64">
        <v>2700</v>
      </c>
      <c r="I508" s="64">
        <v>0</v>
      </c>
      <c r="J508" s="64">
        <v>2700</v>
      </c>
      <c r="K508" s="64">
        <v>0</v>
      </c>
      <c r="L508" s="64">
        <v>0</v>
      </c>
      <c r="M508" s="64">
        <v>0</v>
      </c>
      <c r="N508" s="64">
        <v>2700</v>
      </c>
      <c r="O508" s="60">
        <v>0</v>
      </c>
      <c r="P508" s="64">
        <v>0</v>
      </c>
      <c r="Q508" s="64">
        <v>0</v>
      </c>
      <c r="R508" s="64">
        <v>0</v>
      </c>
      <c r="S508" s="64">
        <v>2700</v>
      </c>
      <c r="T508" s="60">
        <v>0</v>
      </c>
    </row>
    <row r="509" spans="1:20" ht="14.45" hidden="1" customHeight="1" outlineLevel="4" collapsed="1" x14ac:dyDescent="0.25">
      <c r="A509" s="47" t="s">
        <v>2</v>
      </c>
      <c r="B509" s="47" t="s">
        <v>2</v>
      </c>
      <c r="C509" s="62" t="s">
        <v>2</v>
      </c>
      <c r="D509" s="63" t="s">
        <v>2</v>
      </c>
      <c r="E509" s="63" t="s">
        <v>2</v>
      </c>
      <c r="F509" s="47" t="s">
        <v>2</v>
      </c>
      <c r="H509" s="64">
        <v>950</v>
      </c>
      <c r="I509" s="64">
        <v>0</v>
      </c>
      <c r="J509" s="64">
        <v>950</v>
      </c>
      <c r="K509" s="64">
        <v>0</v>
      </c>
      <c r="L509" s="64">
        <v>0</v>
      </c>
      <c r="M509" s="64">
        <v>0</v>
      </c>
      <c r="N509" s="64">
        <v>950</v>
      </c>
      <c r="O509" s="60">
        <v>0</v>
      </c>
      <c r="P509" s="64">
        <v>0</v>
      </c>
      <c r="Q509" s="64">
        <v>0</v>
      </c>
      <c r="R509" s="64">
        <v>0</v>
      </c>
      <c r="S509" s="64">
        <v>950</v>
      </c>
      <c r="T509" s="60">
        <v>0</v>
      </c>
    </row>
    <row r="510" spans="1:20" ht="14.45" hidden="1" customHeight="1" outlineLevel="4" collapsed="1" x14ac:dyDescent="0.25">
      <c r="A510" s="47" t="s">
        <v>2</v>
      </c>
      <c r="B510" s="47" t="s">
        <v>2</v>
      </c>
      <c r="C510" s="62" t="s">
        <v>2</v>
      </c>
      <c r="D510" s="63" t="s">
        <v>2</v>
      </c>
      <c r="E510" s="63" t="s">
        <v>2</v>
      </c>
      <c r="F510" s="47" t="s">
        <v>2</v>
      </c>
      <c r="H510" s="64">
        <v>6000</v>
      </c>
      <c r="I510" s="64">
        <v>0</v>
      </c>
      <c r="J510" s="64">
        <v>6000</v>
      </c>
      <c r="K510" s="64">
        <v>0</v>
      </c>
      <c r="L510" s="64">
        <v>0</v>
      </c>
      <c r="M510" s="64">
        <v>0</v>
      </c>
      <c r="N510" s="64">
        <v>6000</v>
      </c>
      <c r="O510" s="60">
        <v>0</v>
      </c>
      <c r="P510" s="64">
        <v>0</v>
      </c>
      <c r="Q510" s="64">
        <v>0</v>
      </c>
      <c r="R510" s="64">
        <v>0</v>
      </c>
      <c r="S510" s="64">
        <v>6000</v>
      </c>
      <c r="T510" s="60">
        <v>0</v>
      </c>
    </row>
    <row r="511" spans="1:20" ht="14.45" hidden="1" customHeight="1" outlineLevel="4" collapsed="1" x14ac:dyDescent="0.25">
      <c r="A511" s="47" t="s">
        <v>2</v>
      </c>
      <c r="B511" s="47" t="s">
        <v>2</v>
      </c>
      <c r="C511" s="62" t="s">
        <v>2</v>
      </c>
      <c r="D511" s="63" t="s">
        <v>2</v>
      </c>
      <c r="E511" s="63" t="s">
        <v>2</v>
      </c>
      <c r="F511" s="47" t="s">
        <v>2</v>
      </c>
      <c r="H511" s="64">
        <v>7800</v>
      </c>
      <c r="I511" s="64">
        <v>0</v>
      </c>
      <c r="J511" s="64">
        <v>7800</v>
      </c>
      <c r="K511" s="64">
        <v>0</v>
      </c>
      <c r="L511" s="64">
        <v>0</v>
      </c>
      <c r="M511" s="64">
        <v>0</v>
      </c>
      <c r="N511" s="64">
        <v>7800</v>
      </c>
      <c r="O511" s="60">
        <v>0</v>
      </c>
      <c r="P511" s="64">
        <v>0</v>
      </c>
      <c r="Q511" s="64">
        <v>0</v>
      </c>
      <c r="R511" s="64">
        <v>0</v>
      </c>
      <c r="S511" s="64">
        <v>7800</v>
      </c>
      <c r="T511" s="60">
        <v>0</v>
      </c>
    </row>
    <row r="512" spans="1:20" ht="14.45" hidden="1" customHeight="1" outlineLevel="4" collapsed="1" x14ac:dyDescent="0.25">
      <c r="A512" s="47" t="s">
        <v>2</v>
      </c>
      <c r="B512" s="47" t="s">
        <v>2</v>
      </c>
      <c r="C512" s="62" t="s">
        <v>2</v>
      </c>
      <c r="D512" s="63" t="s">
        <v>2</v>
      </c>
      <c r="E512" s="63" t="s">
        <v>2</v>
      </c>
      <c r="F512" s="47" t="s">
        <v>2</v>
      </c>
      <c r="H512" s="64">
        <v>7500</v>
      </c>
      <c r="I512" s="64">
        <v>0</v>
      </c>
      <c r="J512" s="64">
        <v>7500</v>
      </c>
      <c r="K512" s="64">
        <v>1530</v>
      </c>
      <c r="L512" s="64">
        <v>0</v>
      </c>
      <c r="M512" s="64">
        <v>1530</v>
      </c>
      <c r="N512" s="64">
        <v>5970</v>
      </c>
      <c r="O512" s="60">
        <v>0.20399999999999999</v>
      </c>
      <c r="P512" s="64">
        <v>1530</v>
      </c>
      <c r="Q512" s="64">
        <v>0</v>
      </c>
      <c r="R512" s="64">
        <v>1530</v>
      </c>
      <c r="S512" s="64">
        <v>5970</v>
      </c>
      <c r="T512" s="60">
        <v>0.20399999999999999</v>
      </c>
    </row>
    <row r="513" spans="1:20" ht="14.45" hidden="1" customHeight="1" outlineLevel="4" collapsed="1" x14ac:dyDescent="0.25">
      <c r="A513" s="47" t="s">
        <v>2</v>
      </c>
      <c r="B513" s="47" t="s">
        <v>2</v>
      </c>
      <c r="C513" s="62" t="s">
        <v>2</v>
      </c>
      <c r="D513" s="63" t="s">
        <v>2</v>
      </c>
      <c r="E513" s="63" t="s">
        <v>2</v>
      </c>
      <c r="F513" s="47" t="s">
        <v>2</v>
      </c>
      <c r="H513" s="64">
        <v>18000</v>
      </c>
      <c r="I513" s="64">
        <v>0</v>
      </c>
      <c r="J513" s="64">
        <v>18000</v>
      </c>
      <c r="K513" s="64">
        <v>0</v>
      </c>
      <c r="L513" s="64">
        <v>0</v>
      </c>
      <c r="M513" s="64">
        <v>0</v>
      </c>
      <c r="N513" s="64">
        <v>18000</v>
      </c>
      <c r="O513" s="60">
        <v>0</v>
      </c>
      <c r="P513" s="64">
        <v>0</v>
      </c>
      <c r="Q513" s="64">
        <v>0</v>
      </c>
      <c r="R513" s="64">
        <v>0</v>
      </c>
      <c r="S513" s="64">
        <v>18000</v>
      </c>
      <c r="T513" s="60">
        <v>0</v>
      </c>
    </row>
    <row r="514" spans="1:20" ht="14.45" hidden="1" customHeight="1" outlineLevel="4" collapsed="1" x14ac:dyDescent="0.25">
      <c r="A514" s="47" t="s">
        <v>2</v>
      </c>
      <c r="B514" s="47" t="s">
        <v>2</v>
      </c>
      <c r="C514" s="62" t="s">
        <v>2</v>
      </c>
      <c r="D514" s="63" t="s">
        <v>2</v>
      </c>
      <c r="E514" s="63" t="s">
        <v>2</v>
      </c>
      <c r="F514" s="47" t="s">
        <v>2</v>
      </c>
      <c r="H514" s="64">
        <v>14980</v>
      </c>
      <c r="I514" s="64">
        <v>0</v>
      </c>
      <c r="J514" s="64">
        <v>14980</v>
      </c>
      <c r="K514" s="64">
        <v>0</v>
      </c>
      <c r="L514" s="64">
        <v>0</v>
      </c>
      <c r="M514" s="64">
        <v>0</v>
      </c>
      <c r="N514" s="64">
        <v>14980</v>
      </c>
      <c r="O514" s="60">
        <v>0</v>
      </c>
      <c r="P514" s="64">
        <v>0</v>
      </c>
      <c r="Q514" s="64">
        <v>0</v>
      </c>
      <c r="R514" s="64">
        <v>0</v>
      </c>
      <c r="S514" s="64">
        <v>14980</v>
      </c>
      <c r="T514" s="60">
        <v>0</v>
      </c>
    </row>
    <row r="515" spans="1:20" ht="14.45" hidden="1" customHeight="1" outlineLevel="4" collapsed="1" x14ac:dyDescent="0.25">
      <c r="A515" s="47" t="s">
        <v>2</v>
      </c>
      <c r="B515" s="47" t="s">
        <v>2</v>
      </c>
      <c r="C515" s="62" t="s">
        <v>2</v>
      </c>
      <c r="D515" s="63" t="s">
        <v>2</v>
      </c>
      <c r="E515" s="63" t="s">
        <v>2</v>
      </c>
      <c r="F515" s="47" t="s">
        <v>2</v>
      </c>
      <c r="H515" s="64">
        <v>600</v>
      </c>
      <c r="I515" s="64">
        <v>0</v>
      </c>
      <c r="J515" s="64">
        <v>600</v>
      </c>
      <c r="K515" s="64">
        <v>0</v>
      </c>
      <c r="L515" s="64">
        <v>0</v>
      </c>
      <c r="M515" s="64">
        <v>0</v>
      </c>
      <c r="N515" s="64">
        <v>600</v>
      </c>
      <c r="O515" s="60">
        <v>0</v>
      </c>
      <c r="P515" s="64">
        <v>0</v>
      </c>
      <c r="Q515" s="64">
        <v>0</v>
      </c>
      <c r="R515" s="64">
        <v>0</v>
      </c>
      <c r="S515" s="64">
        <v>600</v>
      </c>
      <c r="T515" s="60">
        <v>0</v>
      </c>
    </row>
    <row r="516" spans="1:20" ht="14.45" hidden="1" customHeight="1" outlineLevel="4" collapsed="1" x14ac:dyDescent="0.25">
      <c r="A516" s="47" t="s">
        <v>2</v>
      </c>
      <c r="B516" s="47" t="s">
        <v>2</v>
      </c>
      <c r="C516" s="62" t="s">
        <v>2</v>
      </c>
      <c r="D516" s="63" t="s">
        <v>2</v>
      </c>
      <c r="E516" s="63" t="s">
        <v>2</v>
      </c>
      <c r="F516" s="47" t="s">
        <v>2</v>
      </c>
      <c r="H516" s="64">
        <v>8400</v>
      </c>
      <c r="I516" s="64">
        <v>0</v>
      </c>
      <c r="J516" s="64">
        <v>8400</v>
      </c>
      <c r="K516" s="64">
        <v>0</v>
      </c>
      <c r="L516" s="64">
        <v>0</v>
      </c>
      <c r="M516" s="64">
        <v>0</v>
      </c>
      <c r="N516" s="64">
        <v>8400</v>
      </c>
      <c r="O516" s="60">
        <v>0</v>
      </c>
      <c r="P516" s="64">
        <v>0</v>
      </c>
      <c r="Q516" s="64">
        <v>0</v>
      </c>
      <c r="R516" s="64">
        <v>0</v>
      </c>
      <c r="S516" s="64">
        <v>8400</v>
      </c>
      <c r="T516" s="60">
        <v>0</v>
      </c>
    </row>
    <row r="517" spans="1:20" ht="14.45" hidden="1" customHeight="1" outlineLevel="4" collapsed="1" x14ac:dyDescent="0.25">
      <c r="A517" s="47" t="s">
        <v>2</v>
      </c>
      <c r="B517" s="47" t="s">
        <v>2</v>
      </c>
      <c r="C517" s="62" t="s">
        <v>2</v>
      </c>
      <c r="D517" s="63" t="s">
        <v>2</v>
      </c>
      <c r="E517" s="63" t="s">
        <v>2</v>
      </c>
      <c r="F517" s="47" t="s">
        <v>2</v>
      </c>
      <c r="H517" s="64">
        <v>600</v>
      </c>
      <c r="I517" s="64">
        <v>0</v>
      </c>
      <c r="J517" s="64">
        <v>600</v>
      </c>
      <c r="K517" s="64">
        <v>0</v>
      </c>
      <c r="L517" s="64">
        <v>0</v>
      </c>
      <c r="M517" s="64">
        <v>0</v>
      </c>
      <c r="N517" s="64">
        <v>600</v>
      </c>
      <c r="O517" s="60">
        <v>0</v>
      </c>
      <c r="P517" s="64">
        <v>0</v>
      </c>
      <c r="Q517" s="64">
        <v>0</v>
      </c>
      <c r="R517" s="64">
        <v>0</v>
      </c>
      <c r="S517" s="64">
        <v>600</v>
      </c>
      <c r="T517" s="60">
        <v>0</v>
      </c>
    </row>
    <row r="518" spans="1:20" ht="14.45" hidden="1" customHeight="1" outlineLevel="4" collapsed="1" x14ac:dyDescent="0.25">
      <c r="A518" s="47" t="s">
        <v>2</v>
      </c>
      <c r="B518" s="47" t="s">
        <v>2</v>
      </c>
      <c r="C518" s="62" t="s">
        <v>2</v>
      </c>
      <c r="D518" s="63" t="s">
        <v>2</v>
      </c>
      <c r="E518" s="63" t="s">
        <v>2</v>
      </c>
      <c r="F518" s="47" t="s">
        <v>2</v>
      </c>
      <c r="H518" s="64">
        <v>100000</v>
      </c>
      <c r="I518" s="64">
        <v>0</v>
      </c>
      <c r="J518" s="64">
        <v>100000</v>
      </c>
      <c r="K518" s="64">
        <v>33360</v>
      </c>
      <c r="L518" s="64">
        <v>0</v>
      </c>
      <c r="M518" s="64">
        <v>33360</v>
      </c>
      <c r="N518" s="64">
        <v>66640</v>
      </c>
      <c r="O518" s="60">
        <v>0.33360000000000001</v>
      </c>
      <c r="P518" s="64">
        <v>33360</v>
      </c>
      <c r="Q518" s="64">
        <v>0</v>
      </c>
      <c r="R518" s="64">
        <v>33360</v>
      </c>
      <c r="S518" s="64">
        <v>66640</v>
      </c>
      <c r="T518" s="60">
        <v>0.33360000000000001</v>
      </c>
    </row>
    <row r="519" spans="1:20" ht="14.45" hidden="1" customHeight="1" outlineLevel="4" collapsed="1" x14ac:dyDescent="0.25">
      <c r="A519" s="47" t="s">
        <v>2</v>
      </c>
      <c r="B519" s="47" t="s">
        <v>2</v>
      </c>
      <c r="C519" s="62" t="s">
        <v>2</v>
      </c>
      <c r="D519" s="63" t="s">
        <v>2</v>
      </c>
      <c r="E519" s="63" t="s">
        <v>2</v>
      </c>
      <c r="F519" s="47" t="s">
        <v>2</v>
      </c>
      <c r="H519" s="64">
        <v>49735</v>
      </c>
      <c r="I519" s="64">
        <v>0</v>
      </c>
      <c r="J519" s="64">
        <v>49735</v>
      </c>
      <c r="K519" s="64">
        <v>1450</v>
      </c>
      <c r="L519" s="64">
        <v>37500</v>
      </c>
      <c r="M519" s="64">
        <v>38950</v>
      </c>
      <c r="N519" s="64">
        <v>10785</v>
      </c>
      <c r="O519" s="60">
        <v>0.78315069870312659</v>
      </c>
      <c r="P519" s="64">
        <v>41095.666666999998</v>
      </c>
      <c r="Q519" s="64">
        <v>0</v>
      </c>
      <c r="R519" s="64">
        <v>41095.666666999998</v>
      </c>
      <c r="S519" s="65">
        <v>-28860.666667000001</v>
      </c>
      <c r="T519" s="60">
        <v>1.5802888643209008</v>
      </c>
    </row>
    <row r="520" spans="1:20" ht="14.45" hidden="1" customHeight="1" outlineLevel="4" collapsed="1" x14ac:dyDescent="0.25">
      <c r="A520" s="47" t="s">
        <v>2</v>
      </c>
      <c r="B520" s="47" t="s">
        <v>2</v>
      </c>
      <c r="C520" s="62" t="s">
        <v>2</v>
      </c>
      <c r="D520" s="63" t="s">
        <v>2</v>
      </c>
      <c r="E520" s="63" t="s">
        <v>2</v>
      </c>
      <c r="F520" s="47" t="s">
        <v>2</v>
      </c>
      <c r="H520" s="64">
        <v>350</v>
      </c>
      <c r="I520" s="64">
        <v>0</v>
      </c>
      <c r="J520" s="64">
        <v>350</v>
      </c>
      <c r="K520" s="64">
        <v>0</v>
      </c>
      <c r="L520" s="64">
        <v>0</v>
      </c>
      <c r="M520" s="64">
        <v>0</v>
      </c>
      <c r="N520" s="64">
        <v>350</v>
      </c>
      <c r="O520" s="60">
        <v>0</v>
      </c>
      <c r="P520" s="64">
        <v>2400</v>
      </c>
      <c r="Q520" s="64">
        <v>0</v>
      </c>
      <c r="R520" s="64">
        <v>2400</v>
      </c>
      <c r="S520" s="65">
        <v>-2050</v>
      </c>
      <c r="T520" s="60">
        <v>6.8571428571428568</v>
      </c>
    </row>
    <row r="521" spans="1:20" ht="14.45" hidden="1" customHeight="1" outlineLevel="4" collapsed="1" x14ac:dyDescent="0.25">
      <c r="A521" s="47" t="s">
        <v>2</v>
      </c>
      <c r="B521" s="47" t="s">
        <v>2</v>
      </c>
      <c r="C521" s="62" t="s">
        <v>2</v>
      </c>
      <c r="D521" s="63" t="s">
        <v>2</v>
      </c>
      <c r="E521" s="63" t="s">
        <v>2</v>
      </c>
      <c r="F521" s="47" t="s">
        <v>2</v>
      </c>
      <c r="H521" s="64">
        <v>175</v>
      </c>
      <c r="I521" s="64">
        <v>0</v>
      </c>
      <c r="J521" s="64">
        <v>175</v>
      </c>
      <c r="K521" s="64">
        <v>0</v>
      </c>
      <c r="L521" s="64">
        <v>0</v>
      </c>
      <c r="M521" s="64">
        <v>0</v>
      </c>
      <c r="N521" s="64">
        <v>175</v>
      </c>
      <c r="O521" s="60">
        <v>0</v>
      </c>
      <c r="P521" s="64">
        <v>0</v>
      </c>
      <c r="Q521" s="64">
        <v>0</v>
      </c>
      <c r="R521" s="64">
        <v>0</v>
      </c>
      <c r="S521" s="64">
        <v>175</v>
      </c>
      <c r="T521" s="60">
        <v>0</v>
      </c>
    </row>
    <row r="522" spans="1:20" ht="14.45" hidden="1" customHeight="1" outlineLevel="4" collapsed="1" x14ac:dyDescent="0.25">
      <c r="A522" s="47" t="s">
        <v>2</v>
      </c>
      <c r="B522" s="47" t="s">
        <v>2</v>
      </c>
      <c r="C522" s="62" t="s">
        <v>2</v>
      </c>
      <c r="D522" s="63" t="s">
        <v>2</v>
      </c>
      <c r="E522" s="63" t="s">
        <v>2</v>
      </c>
      <c r="F522" s="47" t="s">
        <v>2</v>
      </c>
      <c r="H522" s="64">
        <v>400</v>
      </c>
      <c r="I522" s="64">
        <v>0</v>
      </c>
      <c r="J522" s="64">
        <v>400</v>
      </c>
      <c r="K522" s="64">
        <v>0</v>
      </c>
      <c r="L522" s="64">
        <v>0</v>
      </c>
      <c r="M522" s="64">
        <v>0</v>
      </c>
      <c r="N522" s="64">
        <v>400</v>
      </c>
      <c r="O522" s="60">
        <v>0</v>
      </c>
      <c r="P522" s="64">
        <v>1394</v>
      </c>
      <c r="Q522" s="64">
        <v>0</v>
      </c>
      <c r="R522" s="64">
        <v>1394</v>
      </c>
      <c r="S522" s="65">
        <v>-994</v>
      </c>
      <c r="T522" s="60">
        <v>3.4849999999999999</v>
      </c>
    </row>
    <row r="523" spans="1:20" ht="14.45" hidden="1" customHeight="1" outlineLevel="4" collapsed="1" x14ac:dyDescent="0.25">
      <c r="A523" s="47" t="s">
        <v>2</v>
      </c>
      <c r="B523" s="47" t="s">
        <v>2</v>
      </c>
      <c r="C523" s="62" t="s">
        <v>2</v>
      </c>
      <c r="D523" s="63" t="s">
        <v>2</v>
      </c>
      <c r="E523" s="63" t="s">
        <v>2</v>
      </c>
      <c r="F523" s="47" t="s">
        <v>2</v>
      </c>
      <c r="H523" s="64">
        <v>400</v>
      </c>
      <c r="I523" s="64">
        <v>0</v>
      </c>
      <c r="J523" s="64">
        <v>400</v>
      </c>
      <c r="K523" s="64">
        <v>395</v>
      </c>
      <c r="L523" s="64">
        <v>0</v>
      </c>
      <c r="M523" s="64">
        <v>395</v>
      </c>
      <c r="N523" s="64">
        <v>5</v>
      </c>
      <c r="O523" s="60">
        <v>0.98750000000000004</v>
      </c>
      <c r="P523" s="64">
        <v>395</v>
      </c>
      <c r="Q523" s="64">
        <v>0</v>
      </c>
      <c r="R523" s="64">
        <v>395</v>
      </c>
      <c r="S523" s="64">
        <v>5</v>
      </c>
      <c r="T523" s="60">
        <v>0.98750000000000004</v>
      </c>
    </row>
    <row r="524" spans="1:20" ht="14.45" hidden="1" customHeight="1" outlineLevel="4" collapsed="1" x14ac:dyDescent="0.25">
      <c r="A524" s="47" t="s">
        <v>2</v>
      </c>
      <c r="B524" s="47" t="s">
        <v>2</v>
      </c>
      <c r="C524" s="62" t="s">
        <v>2</v>
      </c>
      <c r="D524" s="63" t="s">
        <v>2</v>
      </c>
      <c r="E524" s="63" t="s">
        <v>2</v>
      </c>
      <c r="F524" s="47" t="s">
        <v>2</v>
      </c>
      <c r="H524" s="64">
        <v>1900</v>
      </c>
      <c r="I524" s="64">
        <v>0</v>
      </c>
      <c r="J524" s="64">
        <v>1900</v>
      </c>
      <c r="K524" s="64">
        <v>0</v>
      </c>
      <c r="L524" s="64">
        <v>0</v>
      </c>
      <c r="M524" s="64">
        <v>0</v>
      </c>
      <c r="N524" s="64">
        <v>1900</v>
      </c>
      <c r="O524" s="60">
        <v>0</v>
      </c>
      <c r="P524" s="64">
        <v>284.99</v>
      </c>
      <c r="Q524" s="64">
        <v>0</v>
      </c>
      <c r="R524" s="64">
        <v>284.99</v>
      </c>
      <c r="S524" s="64">
        <v>1615.01</v>
      </c>
      <c r="T524" s="60">
        <v>0.14999473684210526</v>
      </c>
    </row>
    <row r="525" spans="1:20" ht="14.45" hidden="1" customHeight="1" outlineLevel="4" collapsed="1" x14ac:dyDescent="0.25">
      <c r="A525" s="47" t="s">
        <v>2</v>
      </c>
      <c r="B525" s="47" t="s">
        <v>2</v>
      </c>
      <c r="C525" s="62" t="s">
        <v>2</v>
      </c>
      <c r="D525" s="63" t="s">
        <v>2</v>
      </c>
      <c r="E525" s="63" t="s">
        <v>2</v>
      </c>
      <c r="F525" s="47" t="s">
        <v>2</v>
      </c>
      <c r="H525" s="64">
        <v>350</v>
      </c>
      <c r="I525" s="64">
        <v>0</v>
      </c>
      <c r="J525" s="64">
        <v>350</v>
      </c>
      <c r="K525" s="64">
        <v>0</v>
      </c>
      <c r="L525" s="64">
        <v>0</v>
      </c>
      <c r="M525" s="64">
        <v>0</v>
      </c>
      <c r="N525" s="64">
        <v>350</v>
      </c>
      <c r="O525" s="60">
        <v>0</v>
      </c>
      <c r="P525" s="64">
        <v>159</v>
      </c>
      <c r="Q525" s="64">
        <v>0</v>
      </c>
      <c r="R525" s="64">
        <v>159</v>
      </c>
      <c r="S525" s="64">
        <v>191</v>
      </c>
      <c r="T525" s="60">
        <v>0.45428571428571429</v>
      </c>
    </row>
    <row r="526" spans="1:20" ht="14.45" hidden="1" customHeight="1" outlineLevel="4" collapsed="1" x14ac:dyDescent="0.25">
      <c r="A526" s="47" t="s">
        <v>2</v>
      </c>
      <c r="B526" s="47" t="s">
        <v>2</v>
      </c>
      <c r="C526" s="62" t="s">
        <v>2</v>
      </c>
      <c r="D526" s="63" t="s">
        <v>2</v>
      </c>
      <c r="E526" s="63" t="s">
        <v>2</v>
      </c>
      <c r="F526" s="47" t="s">
        <v>2</v>
      </c>
      <c r="H526" s="64">
        <v>263</v>
      </c>
      <c r="I526" s="64">
        <v>0</v>
      </c>
      <c r="J526" s="64">
        <v>263</v>
      </c>
      <c r="K526" s="64">
        <v>275</v>
      </c>
      <c r="L526" s="64">
        <v>0</v>
      </c>
      <c r="M526" s="64">
        <v>275</v>
      </c>
      <c r="N526" s="65">
        <v>-12</v>
      </c>
      <c r="O526" s="60">
        <v>1.0456273764258555</v>
      </c>
      <c r="P526" s="64">
        <v>825</v>
      </c>
      <c r="Q526" s="64">
        <v>0</v>
      </c>
      <c r="R526" s="64">
        <v>825</v>
      </c>
      <c r="S526" s="65">
        <v>-562</v>
      </c>
      <c r="T526" s="60">
        <v>3.1368821292775664</v>
      </c>
    </row>
    <row r="527" spans="1:20" ht="14.45" hidden="1" customHeight="1" outlineLevel="4" collapsed="1" x14ac:dyDescent="0.25">
      <c r="A527" s="47" t="s">
        <v>2</v>
      </c>
      <c r="B527" s="47" t="s">
        <v>2</v>
      </c>
      <c r="C527" s="62" t="s">
        <v>2</v>
      </c>
      <c r="D527" s="63" t="s">
        <v>2</v>
      </c>
      <c r="E527" s="63" t="s">
        <v>2</v>
      </c>
      <c r="F527" s="47" t="s">
        <v>2</v>
      </c>
      <c r="H527" s="64">
        <v>1950</v>
      </c>
      <c r="I527" s="64">
        <v>0</v>
      </c>
      <c r="J527" s="64">
        <v>1950</v>
      </c>
      <c r="K527" s="64">
        <v>0</v>
      </c>
      <c r="L527" s="64">
        <v>0</v>
      </c>
      <c r="M527" s="64">
        <v>0</v>
      </c>
      <c r="N527" s="64">
        <v>1950</v>
      </c>
      <c r="O527" s="60">
        <v>0</v>
      </c>
      <c r="P527" s="64">
        <v>1150</v>
      </c>
      <c r="Q527" s="64">
        <v>0</v>
      </c>
      <c r="R527" s="64">
        <v>1150</v>
      </c>
      <c r="S527" s="64">
        <v>800</v>
      </c>
      <c r="T527" s="60">
        <v>0.58974358974358976</v>
      </c>
    </row>
    <row r="528" spans="1:20" ht="14.45" hidden="1" customHeight="1" outlineLevel="4" collapsed="1" x14ac:dyDescent="0.25">
      <c r="A528" s="47" t="s">
        <v>2</v>
      </c>
      <c r="B528" s="47" t="s">
        <v>2</v>
      </c>
      <c r="C528" s="62" t="s">
        <v>2</v>
      </c>
      <c r="D528" s="63" t="s">
        <v>2</v>
      </c>
      <c r="E528" s="63" t="s">
        <v>2</v>
      </c>
      <c r="F528" s="47" t="s">
        <v>2</v>
      </c>
      <c r="H528" s="64">
        <v>1025</v>
      </c>
      <c r="I528" s="64">
        <v>0</v>
      </c>
      <c r="J528" s="64">
        <v>1025</v>
      </c>
      <c r="K528" s="64">
        <v>0</v>
      </c>
      <c r="L528" s="64">
        <v>0</v>
      </c>
      <c r="M528" s="64">
        <v>0</v>
      </c>
      <c r="N528" s="64">
        <v>1025</v>
      </c>
      <c r="O528" s="60">
        <v>0</v>
      </c>
      <c r="P528" s="64">
        <v>140</v>
      </c>
      <c r="Q528" s="64">
        <v>0</v>
      </c>
      <c r="R528" s="64">
        <v>140</v>
      </c>
      <c r="S528" s="64">
        <v>885</v>
      </c>
      <c r="T528" s="60">
        <v>0.13658536585365855</v>
      </c>
    </row>
    <row r="529" spans="1:20" ht="14.45" hidden="1" customHeight="1" outlineLevel="4" collapsed="1" x14ac:dyDescent="0.25">
      <c r="A529" s="47" t="s">
        <v>2</v>
      </c>
      <c r="B529" s="47" t="s">
        <v>2</v>
      </c>
      <c r="C529" s="62" t="s">
        <v>2</v>
      </c>
      <c r="D529" s="63" t="s">
        <v>2</v>
      </c>
      <c r="E529" s="63" t="s">
        <v>2</v>
      </c>
      <c r="F529" s="47" t="s">
        <v>2</v>
      </c>
      <c r="H529" s="64">
        <v>200</v>
      </c>
      <c r="I529" s="64">
        <v>0</v>
      </c>
      <c r="J529" s="64">
        <v>200</v>
      </c>
      <c r="K529" s="64">
        <v>57</v>
      </c>
      <c r="L529" s="64">
        <v>0</v>
      </c>
      <c r="M529" s="64">
        <v>57</v>
      </c>
      <c r="N529" s="64">
        <v>143</v>
      </c>
      <c r="O529" s="60">
        <v>0.28499999999999998</v>
      </c>
      <c r="P529" s="64">
        <v>57</v>
      </c>
      <c r="Q529" s="64">
        <v>0</v>
      </c>
      <c r="R529" s="64">
        <v>57</v>
      </c>
      <c r="S529" s="64">
        <v>143</v>
      </c>
      <c r="T529" s="60">
        <v>0.28499999999999998</v>
      </c>
    </row>
    <row r="530" spans="1:20" ht="14.45" hidden="1" customHeight="1" outlineLevel="4" collapsed="1" x14ac:dyDescent="0.25">
      <c r="A530" s="47" t="s">
        <v>2</v>
      </c>
      <c r="B530" s="47" t="s">
        <v>2</v>
      </c>
      <c r="C530" s="62" t="s">
        <v>2</v>
      </c>
      <c r="D530" s="63" t="s">
        <v>2</v>
      </c>
      <c r="E530" s="63" t="s">
        <v>2</v>
      </c>
      <c r="F530" s="47" t="s">
        <v>2</v>
      </c>
      <c r="H530" s="64">
        <v>400</v>
      </c>
      <c r="I530" s="64">
        <v>0</v>
      </c>
      <c r="J530" s="64">
        <v>400</v>
      </c>
      <c r="K530" s="64">
        <v>0</v>
      </c>
      <c r="L530" s="64">
        <v>0</v>
      </c>
      <c r="M530" s="64">
        <v>0</v>
      </c>
      <c r="N530" s="64">
        <v>400</v>
      </c>
      <c r="O530" s="60">
        <v>0</v>
      </c>
      <c r="P530" s="64">
        <v>0</v>
      </c>
      <c r="Q530" s="64">
        <v>0</v>
      </c>
      <c r="R530" s="64">
        <v>0</v>
      </c>
      <c r="S530" s="64">
        <v>400</v>
      </c>
      <c r="T530" s="60">
        <v>0</v>
      </c>
    </row>
    <row r="531" spans="1:20" ht="14.45" hidden="1" customHeight="1" outlineLevel="4" collapsed="1" x14ac:dyDescent="0.25">
      <c r="A531" s="47" t="s">
        <v>2</v>
      </c>
      <c r="B531" s="47" t="s">
        <v>2</v>
      </c>
      <c r="C531" s="62" t="s">
        <v>2</v>
      </c>
      <c r="D531" s="63" t="s">
        <v>2</v>
      </c>
      <c r="E531" s="63" t="s">
        <v>2</v>
      </c>
      <c r="F531" s="47" t="s">
        <v>2</v>
      </c>
      <c r="H531" s="64">
        <v>263</v>
      </c>
      <c r="I531" s="64">
        <v>0</v>
      </c>
      <c r="J531" s="64">
        <v>263</v>
      </c>
      <c r="K531" s="64">
        <v>275</v>
      </c>
      <c r="L531" s="64">
        <v>0</v>
      </c>
      <c r="M531" s="64">
        <v>275</v>
      </c>
      <c r="N531" s="65">
        <v>-12</v>
      </c>
      <c r="O531" s="60">
        <v>1.0456273764258555</v>
      </c>
      <c r="P531" s="64">
        <v>275</v>
      </c>
      <c r="Q531" s="64">
        <v>0</v>
      </c>
      <c r="R531" s="64">
        <v>275</v>
      </c>
      <c r="S531" s="65">
        <v>-12</v>
      </c>
      <c r="T531" s="60">
        <v>1.0456273764258555</v>
      </c>
    </row>
    <row r="532" spans="1:20" ht="14.45" hidden="1" customHeight="1" outlineLevel="4" collapsed="1" x14ac:dyDescent="0.25">
      <c r="A532" s="47" t="s">
        <v>2</v>
      </c>
      <c r="B532" s="47" t="s">
        <v>2</v>
      </c>
      <c r="C532" s="62" t="s">
        <v>2</v>
      </c>
      <c r="D532" s="63" t="s">
        <v>2</v>
      </c>
      <c r="E532" s="63" t="s">
        <v>2</v>
      </c>
      <c r="F532" s="47" t="s">
        <v>2</v>
      </c>
      <c r="H532" s="64">
        <v>10000</v>
      </c>
      <c r="I532" s="64">
        <v>0</v>
      </c>
      <c r="J532" s="64">
        <v>10000</v>
      </c>
      <c r="K532" s="64">
        <v>387.46</v>
      </c>
      <c r="L532" s="64">
        <v>0</v>
      </c>
      <c r="M532" s="64">
        <v>387.46</v>
      </c>
      <c r="N532" s="64">
        <v>9612.5400000000009</v>
      </c>
      <c r="O532" s="60">
        <v>3.8746000000000003E-2</v>
      </c>
      <c r="P532" s="64">
        <v>16694.37</v>
      </c>
      <c r="Q532" s="64">
        <v>0</v>
      </c>
      <c r="R532" s="64">
        <v>16694.37</v>
      </c>
      <c r="S532" s="65">
        <v>-6694.37</v>
      </c>
      <c r="T532" s="60">
        <v>1.6694370000000001</v>
      </c>
    </row>
    <row r="533" spans="1:20" ht="14.45" hidden="1" customHeight="1" outlineLevel="4" collapsed="1" x14ac:dyDescent="0.25">
      <c r="A533" s="47" t="s">
        <v>2</v>
      </c>
      <c r="B533" s="47" t="s">
        <v>2</v>
      </c>
      <c r="C533" s="62" t="s">
        <v>2</v>
      </c>
      <c r="D533" s="63" t="s">
        <v>2</v>
      </c>
      <c r="E533" s="63" t="s">
        <v>2</v>
      </c>
      <c r="F533" s="47" t="s">
        <v>2</v>
      </c>
      <c r="H533" s="64">
        <v>0</v>
      </c>
      <c r="I533" s="64">
        <v>0</v>
      </c>
      <c r="J533" s="64">
        <v>0</v>
      </c>
      <c r="K533" s="64">
        <v>22.87</v>
      </c>
      <c r="L533" s="64">
        <v>0</v>
      </c>
      <c r="M533" s="64">
        <v>22.87</v>
      </c>
      <c r="N533" s="65">
        <v>-22.87</v>
      </c>
      <c r="O533" s="67">
        <v>-1</v>
      </c>
      <c r="P533" s="64">
        <v>1128.226666</v>
      </c>
      <c r="Q533" s="64">
        <v>0</v>
      </c>
      <c r="R533" s="64">
        <v>1128.226666</v>
      </c>
      <c r="S533" s="65">
        <v>-1128.226666</v>
      </c>
      <c r="T533" s="67">
        <v>-1</v>
      </c>
    </row>
    <row r="534" spans="1:20" ht="14.45" hidden="1" customHeight="1" outlineLevel="4" collapsed="1" x14ac:dyDescent="0.25">
      <c r="A534" s="47" t="s">
        <v>2</v>
      </c>
      <c r="B534" s="47" t="s">
        <v>2</v>
      </c>
      <c r="C534" s="62" t="s">
        <v>2</v>
      </c>
      <c r="D534" s="63" t="s">
        <v>2</v>
      </c>
      <c r="E534" s="63" t="s">
        <v>2</v>
      </c>
      <c r="F534" s="47" t="s">
        <v>2</v>
      </c>
      <c r="H534" s="64">
        <v>0</v>
      </c>
      <c r="I534" s="64">
        <v>0</v>
      </c>
      <c r="J534" s="64">
        <v>0</v>
      </c>
      <c r="K534" s="64">
        <v>9.99</v>
      </c>
      <c r="L534" s="64">
        <v>0</v>
      </c>
      <c r="M534" s="64">
        <v>9.99</v>
      </c>
      <c r="N534" s="65">
        <v>-9.99</v>
      </c>
      <c r="O534" s="67">
        <v>-1</v>
      </c>
      <c r="P534" s="64">
        <v>9.99</v>
      </c>
      <c r="Q534" s="64">
        <v>0</v>
      </c>
      <c r="R534" s="64">
        <v>9.99</v>
      </c>
      <c r="S534" s="65">
        <v>-9.99</v>
      </c>
      <c r="T534" s="67">
        <v>-1</v>
      </c>
    </row>
    <row r="535" spans="1:20" outlineLevel="2" collapsed="1" x14ac:dyDescent="0.25">
      <c r="A535" s="47" t="s">
        <v>2</v>
      </c>
      <c r="B535" s="47" t="s">
        <v>2</v>
      </c>
      <c r="D535" s="47" t="s">
        <v>37</v>
      </c>
      <c r="H535" s="58">
        <v>97990</v>
      </c>
      <c r="I535" s="58">
        <v>0</v>
      </c>
      <c r="J535" s="58">
        <v>97990</v>
      </c>
      <c r="K535" s="58">
        <v>33458.839999999997</v>
      </c>
      <c r="L535" s="58">
        <v>0</v>
      </c>
      <c r="M535" s="58">
        <v>33458.839999999997</v>
      </c>
      <c r="N535" s="58">
        <v>64531.16</v>
      </c>
      <c r="O535" s="60">
        <v>0.34145157669149911</v>
      </c>
      <c r="P535" s="58">
        <v>67981.320000000007</v>
      </c>
      <c r="Q535" s="58">
        <v>0</v>
      </c>
      <c r="R535" s="58">
        <v>67981.320000000007</v>
      </c>
      <c r="S535" s="58">
        <v>30008.68</v>
      </c>
      <c r="T535" s="61">
        <v>0.69375773038065114</v>
      </c>
    </row>
    <row r="536" spans="1:20" ht="14.45" hidden="1" customHeight="1" outlineLevel="3" collapsed="1" x14ac:dyDescent="0.25">
      <c r="A536" s="47" t="s">
        <v>2</v>
      </c>
      <c r="B536" s="47" t="s">
        <v>2</v>
      </c>
      <c r="C536" s="62" t="s">
        <v>2</v>
      </c>
      <c r="E536" s="47" t="s">
        <v>2</v>
      </c>
      <c r="H536" s="58">
        <v>97990</v>
      </c>
      <c r="I536" s="58">
        <v>0</v>
      </c>
      <c r="J536" s="58">
        <v>97990</v>
      </c>
      <c r="K536" s="58">
        <v>33458.839999999997</v>
      </c>
      <c r="L536" s="58">
        <v>0</v>
      </c>
      <c r="M536" s="58">
        <v>33458.839999999997</v>
      </c>
      <c r="N536" s="58">
        <v>64531.16</v>
      </c>
      <c r="O536" s="60">
        <v>0.34145157669149911</v>
      </c>
      <c r="P536" s="58">
        <v>67981.320000000007</v>
      </c>
      <c r="Q536" s="58">
        <v>0</v>
      </c>
      <c r="R536" s="58">
        <v>67981.320000000007</v>
      </c>
      <c r="S536" s="58">
        <v>30008.68</v>
      </c>
      <c r="T536" s="61">
        <v>0.69375773038065114</v>
      </c>
    </row>
    <row r="537" spans="1:20" ht="14.45" hidden="1" customHeight="1" outlineLevel="4" collapsed="1" x14ac:dyDescent="0.25">
      <c r="A537" s="47" t="s">
        <v>2</v>
      </c>
      <c r="B537" s="47" t="s">
        <v>2</v>
      </c>
      <c r="C537" s="62" t="s">
        <v>2</v>
      </c>
      <c r="D537" s="63" t="s">
        <v>2</v>
      </c>
      <c r="E537" s="63" t="s">
        <v>2</v>
      </c>
      <c r="F537" s="47" t="s">
        <v>2</v>
      </c>
      <c r="H537" s="64">
        <v>0</v>
      </c>
      <c r="I537" s="64">
        <v>0</v>
      </c>
      <c r="J537" s="64">
        <v>0</v>
      </c>
      <c r="K537" s="64">
        <v>5019.42</v>
      </c>
      <c r="L537" s="64">
        <v>0</v>
      </c>
      <c r="M537" s="64">
        <v>5019.42</v>
      </c>
      <c r="N537" s="65">
        <v>-5019.42</v>
      </c>
      <c r="O537" s="67">
        <v>-1</v>
      </c>
      <c r="P537" s="64">
        <v>5019.42</v>
      </c>
      <c r="Q537" s="64">
        <v>0</v>
      </c>
      <c r="R537" s="64">
        <v>5019.42</v>
      </c>
      <c r="S537" s="65">
        <v>-5019.42</v>
      </c>
      <c r="T537" s="67">
        <v>-1</v>
      </c>
    </row>
    <row r="538" spans="1:20" ht="14.45" hidden="1" customHeight="1" outlineLevel="4" collapsed="1" x14ac:dyDescent="0.25">
      <c r="A538" s="47" t="s">
        <v>2</v>
      </c>
      <c r="B538" s="47" t="s">
        <v>2</v>
      </c>
      <c r="C538" s="62" t="s">
        <v>2</v>
      </c>
      <c r="D538" s="63" t="s">
        <v>2</v>
      </c>
      <c r="E538" s="63" t="s">
        <v>2</v>
      </c>
      <c r="F538" s="47" t="s">
        <v>2</v>
      </c>
      <c r="H538" s="64">
        <v>0</v>
      </c>
      <c r="I538" s="64">
        <v>0</v>
      </c>
      <c r="J538" s="64">
        <v>0</v>
      </c>
      <c r="K538" s="64">
        <v>10</v>
      </c>
      <c r="L538" s="64">
        <v>0</v>
      </c>
      <c r="M538" s="64">
        <v>10</v>
      </c>
      <c r="N538" s="65">
        <v>-10</v>
      </c>
      <c r="O538" s="67">
        <v>-1</v>
      </c>
      <c r="P538" s="64">
        <v>10</v>
      </c>
      <c r="Q538" s="64">
        <v>0</v>
      </c>
      <c r="R538" s="64">
        <v>10</v>
      </c>
      <c r="S538" s="65">
        <v>-10</v>
      </c>
      <c r="T538" s="67">
        <v>-1</v>
      </c>
    </row>
    <row r="539" spans="1:20" ht="14.45" hidden="1" customHeight="1" outlineLevel="4" collapsed="1" x14ac:dyDescent="0.25">
      <c r="A539" s="47" t="s">
        <v>2</v>
      </c>
      <c r="B539" s="47" t="s">
        <v>2</v>
      </c>
      <c r="C539" s="62" t="s">
        <v>2</v>
      </c>
      <c r="D539" s="63" t="s">
        <v>2</v>
      </c>
      <c r="E539" s="63" t="s">
        <v>2</v>
      </c>
      <c r="F539" s="47" t="s">
        <v>2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0">
        <v>0</v>
      </c>
      <c r="P539" s="64">
        <v>3657.51</v>
      </c>
      <c r="Q539" s="64">
        <v>0</v>
      </c>
      <c r="R539" s="64">
        <v>3657.51</v>
      </c>
      <c r="S539" s="65">
        <v>-3657.51</v>
      </c>
      <c r="T539" s="67">
        <v>-1</v>
      </c>
    </row>
    <row r="540" spans="1:20" ht="14.45" hidden="1" customHeight="1" outlineLevel="4" collapsed="1" x14ac:dyDescent="0.25">
      <c r="A540" s="47" t="s">
        <v>2</v>
      </c>
      <c r="B540" s="47" t="s">
        <v>2</v>
      </c>
      <c r="C540" s="62" t="s">
        <v>2</v>
      </c>
      <c r="D540" s="63" t="s">
        <v>2</v>
      </c>
      <c r="E540" s="63" t="s">
        <v>2</v>
      </c>
      <c r="F540" s="47" t="s">
        <v>2</v>
      </c>
      <c r="H540" s="64">
        <v>11500</v>
      </c>
      <c r="I540" s="64">
        <v>0</v>
      </c>
      <c r="J540" s="64">
        <v>11500</v>
      </c>
      <c r="K540" s="64">
        <v>0</v>
      </c>
      <c r="L540" s="64">
        <v>0</v>
      </c>
      <c r="M540" s="64">
        <v>0</v>
      </c>
      <c r="N540" s="64">
        <v>11500</v>
      </c>
      <c r="O540" s="60">
        <v>0</v>
      </c>
      <c r="P540" s="64">
        <v>0</v>
      </c>
      <c r="Q540" s="64">
        <v>0</v>
      </c>
      <c r="R540" s="64">
        <v>0</v>
      </c>
      <c r="S540" s="64">
        <v>11500</v>
      </c>
      <c r="T540" s="60">
        <v>0</v>
      </c>
    </row>
    <row r="541" spans="1:20" ht="14.45" hidden="1" customHeight="1" outlineLevel="4" collapsed="1" x14ac:dyDescent="0.25">
      <c r="A541" s="47" t="s">
        <v>2</v>
      </c>
      <c r="B541" s="47" t="s">
        <v>2</v>
      </c>
      <c r="C541" s="62" t="s">
        <v>2</v>
      </c>
      <c r="D541" s="63" t="s">
        <v>2</v>
      </c>
      <c r="E541" s="63" t="s">
        <v>2</v>
      </c>
      <c r="F541" s="47" t="s">
        <v>2</v>
      </c>
      <c r="H541" s="64">
        <v>1200</v>
      </c>
      <c r="I541" s="64">
        <v>0</v>
      </c>
      <c r="J541" s="64">
        <v>1200</v>
      </c>
      <c r="K541" s="64">
        <v>107.75</v>
      </c>
      <c r="L541" s="64">
        <v>0</v>
      </c>
      <c r="M541" s="64">
        <v>107.75</v>
      </c>
      <c r="N541" s="64">
        <v>1092.25</v>
      </c>
      <c r="O541" s="60">
        <v>8.9791666666666672E-2</v>
      </c>
      <c r="P541" s="64">
        <v>107.75</v>
      </c>
      <c r="Q541" s="64">
        <v>0</v>
      </c>
      <c r="R541" s="64">
        <v>107.75</v>
      </c>
      <c r="S541" s="64">
        <v>1092.25</v>
      </c>
      <c r="T541" s="60">
        <v>8.9791666666666672E-2</v>
      </c>
    </row>
    <row r="542" spans="1:20" ht="14.45" hidden="1" customHeight="1" outlineLevel="4" collapsed="1" x14ac:dyDescent="0.25">
      <c r="A542" s="47" t="s">
        <v>2</v>
      </c>
      <c r="B542" s="47" t="s">
        <v>2</v>
      </c>
      <c r="C542" s="62" t="s">
        <v>2</v>
      </c>
      <c r="D542" s="63" t="s">
        <v>2</v>
      </c>
      <c r="E542" s="63" t="s">
        <v>2</v>
      </c>
      <c r="F542" s="47" t="s">
        <v>2</v>
      </c>
      <c r="H542" s="64">
        <v>1400</v>
      </c>
      <c r="I542" s="64">
        <v>0</v>
      </c>
      <c r="J542" s="64">
        <v>1400</v>
      </c>
      <c r="K542" s="64">
        <v>643.11</v>
      </c>
      <c r="L542" s="64">
        <v>0</v>
      </c>
      <c r="M542" s="64">
        <v>643.11</v>
      </c>
      <c r="N542" s="64">
        <v>756.89</v>
      </c>
      <c r="O542" s="60">
        <v>0.45936428571428572</v>
      </c>
      <c r="P542" s="64">
        <v>652.44333300000005</v>
      </c>
      <c r="Q542" s="64">
        <v>0</v>
      </c>
      <c r="R542" s="64">
        <v>652.44333300000005</v>
      </c>
      <c r="S542" s="64">
        <v>747.55666699999995</v>
      </c>
      <c r="T542" s="60">
        <v>0.46603095214285717</v>
      </c>
    </row>
    <row r="543" spans="1:20" ht="14.45" hidden="1" customHeight="1" outlineLevel="4" collapsed="1" x14ac:dyDescent="0.25">
      <c r="A543" s="47" t="s">
        <v>2</v>
      </c>
      <c r="B543" s="47" t="s">
        <v>2</v>
      </c>
      <c r="C543" s="62" t="s">
        <v>2</v>
      </c>
      <c r="D543" s="63" t="s">
        <v>2</v>
      </c>
      <c r="E543" s="63" t="s">
        <v>2</v>
      </c>
      <c r="F543" s="47" t="s">
        <v>2</v>
      </c>
      <c r="H543" s="64">
        <v>6000</v>
      </c>
      <c r="I543" s="64">
        <v>0</v>
      </c>
      <c r="J543" s="64">
        <v>6000</v>
      </c>
      <c r="K543" s="64">
        <v>2176.4299999999998</v>
      </c>
      <c r="L543" s="64">
        <v>0</v>
      </c>
      <c r="M543" s="64">
        <v>2176.4299999999998</v>
      </c>
      <c r="N543" s="64">
        <v>3823.57</v>
      </c>
      <c r="O543" s="60">
        <v>0.36273833333333333</v>
      </c>
      <c r="P543" s="64">
        <v>2176.4299999999998</v>
      </c>
      <c r="Q543" s="64">
        <v>0</v>
      </c>
      <c r="R543" s="64">
        <v>2176.4299999999998</v>
      </c>
      <c r="S543" s="64">
        <v>3823.57</v>
      </c>
      <c r="T543" s="60">
        <v>0.36273833333333333</v>
      </c>
    </row>
    <row r="544" spans="1:20" ht="14.45" hidden="1" customHeight="1" outlineLevel="4" collapsed="1" x14ac:dyDescent="0.25">
      <c r="A544" s="47" t="s">
        <v>2</v>
      </c>
      <c r="B544" s="47" t="s">
        <v>2</v>
      </c>
      <c r="C544" s="62" t="s">
        <v>2</v>
      </c>
      <c r="D544" s="63" t="s">
        <v>2</v>
      </c>
      <c r="E544" s="63" t="s">
        <v>2</v>
      </c>
      <c r="F544" s="47" t="s">
        <v>2</v>
      </c>
      <c r="H544" s="64">
        <v>5500</v>
      </c>
      <c r="I544" s="64">
        <v>0</v>
      </c>
      <c r="J544" s="64">
        <v>5500</v>
      </c>
      <c r="K544" s="64">
        <v>2176.42</v>
      </c>
      <c r="L544" s="64">
        <v>0</v>
      </c>
      <c r="M544" s="64">
        <v>2176.42</v>
      </c>
      <c r="N544" s="64">
        <v>3323.58</v>
      </c>
      <c r="O544" s="60">
        <v>0.39571272727272727</v>
      </c>
      <c r="P544" s="64">
        <v>2394.753334</v>
      </c>
      <c r="Q544" s="64">
        <v>0</v>
      </c>
      <c r="R544" s="64">
        <v>2394.753334</v>
      </c>
      <c r="S544" s="64">
        <v>3105.246666</v>
      </c>
      <c r="T544" s="60">
        <v>0.4354096970909091</v>
      </c>
    </row>
    <row r="545" spans="1:20" ht="14.45" hidden="1" customHeight="1" outlineLevel="4" collapsed="1" x14ac:dyDescent="0.25">
      <c r="A545" s="47" t="s">
        <v>2</v>
      </c>
      <c r="B545" s="47" t="s">
        <v>2</v>
      </c>
      <c r="C545" s="62" t="s">
        <v>2</v>
      </c>
      <c r="D545" s="63" t="s">
        <v>2</v>
      </c>
      <c r="E545" s="63" t="s">
        <v>2</v>
      </c>
      <c r="F545" s="47" t="s">
        <v>2</v>
      </c>
      <c r="H545" s="64">
        <v>22750</v>
      </c>
      <c r="I545" s="64">
        <v>0</v>
      </c>
      <c r="J545" s="64">
        <v>22750</v>
      </c>
      <c r="K545" s="64">
        <v>14952.1</v>
      </c>
      <c r="L545" s="64">
        <v>0</v>
      </c>
      <c r="M545" s="64">
        <v>14952.1</v>
      </c>
      <c r="N545" s="64">
        <v>7797.9</v>
      </c>
      <c r="O545" s="60">
        <v>0.65723516483516486</v>
      </c>
      <c r="P545" s="64">
        <v>38150.243332999999</v>
      </c>
      <c r="Q545" s="64">
        <v>0</v>
      </c>
      <c r="R545" s="64">
        <v>38150.243332999999</v>
      </c>
      <c r="S545" s="65">
        <v>-15400.243333</v>
      </c>
      <c r="T545" s="60">
        <v>1.6769337728791209</v>
      </c>
    </row>
    <row r="546" spans="1:20" ht="14.45" hidden="1" customHeight="1" outlineLevel="4" collapsed="1" x14ac:dyDescent="0.25">
      <c r="A546" s="47" t="s">
        <v>2</v>
      </c>
      <c r="B546" s="47" t="s">
        <v>2</v>
      </c>
      <c r="C546" s="62" t="s">
        <v>2</v>
      </c>
      <c r="D546" s="63" t="s">
        <v>2</v>
      </c>
      <c r="E546" s="63" t="s">
        <v>2</v>
      </c>
      <c r="F546" s="47" t="s">
        <v>2</v>
      </c>
      <c r="H546" s="64">
        <v>7490</v>
      </c>
      <c r="I546" s="64">
        <v>0</v>
      </c>
      <c r="J546" s="64">
        <v>7490</v>
      </c>
      <c r="K546" s="64">
        <v>8373.61</v>
      </c>
      <c r="L546" s="64">
        <v>0</v>
      </c>
      <c r="M546" s="64">
        <v>8373.61</v>
      </c>
      <c r="N546" s="65">
        <v>-883.61</v>
      </c>
      <c r="O546" s="60">
        <v>1.1179719626168225</v>
      </c>
      <c r="P546" s="64">
        <v>8373.61</v>
      </c>
      <c r="Q546" s="64">
        <v>0</v>
      </c>
      <c r="R546" s="64">
        <v>8373.61</v>
      </c>
      <c r="S546" s="65">
        <v>-883.61</v>
      </c>
      <c r="T546" s="60">
        <v>1.1179719626168225</v>
      </c>
    </row>
    <row r="547" spans="1:20" ht="14.45" hidden="1" customHeight="1" outlineLevel="4" collapsed="1" x14ac:dyDescent="0.25">
      <c r="A547" s="47" t="s">
        <v>2</v>
      </c>
      <c r="B547" s="47" t="s">
        <v>2</v>
      </c>
      <c r="C547" s="62" t="s">
        <v>2</v>
      </c>
      <c r="D547" s="63" t="s">
        <v>2</v>
      </c>
      <c r="E547" s="63" t="s">
        <v>2</v>
      </c>
      <c r="F547" s="47" t="s">
        <v>2</v>
      </c>
      <c r="H547" s="64">
        <v>4900</v>
      </c>
      <c r="I547" s="64">
        <v>0</v>
      </c>
      <c r="J547" s="64">
        <v>4900</v>
      </c>
      <c r="K547" s="64">
        <v>0</v>
      </c>
      <c r="L547" s="64">
        <v>0</v>
      </c>
      <c r="M547" s="64">
        <v>0</v>
      </c>
      <c r="N547" s="64">
        <v>4900</v>
      </c>
      <c r="O547" s="60">
        <v>0</v>
      </c>
      <c r="P547" s="64">
        <v>0</v>
      </c>
      <c r="Q547" s="64">
        <v>0</v>
      </c>
      <c r="R547" s="64">
        <v>0</v>
      </c>
      <c r="S547" s="64">
        <v>4900</v>
      </c>
      <c r="T547" s="60">
        <v>0</v>
      </c>
    </row>
    <row r="548" spans="1:20" ht="14.45" hidden="1" customHeight="1" outlineLevel="4" collapsed="1" x14ac:dyDescent="0.25">
      <c r="A548" s="47" t="s">
        <v>2</v>
      </c>
      <c r="B548" s="47" t="s">
        <v>2</v>
      </c>
      <c r="C548" s="62" t="s">
        <v>2</v>
      </c>
      <c r="D548" s="63" t="s">
        <v>2</v>
      </c>
      <c r="E548" s="63" t="s">
        <v>2</v>
      </c>
      <c r="F548" s="47" t="s">
        <v>2</v>
      </c>
      <c r="H548" s="64">
        <v>12500</v>
      </c>
      <c r="I548" s="64">
        <v>0</v>
      </c>
      <c r="J548" s="64">
        <v>12500</v>
      </c>
      <c r="K548" s="64">
        <v>0</v>
      </c>
      <c r="L548" s="64">
        <v>0</v>
      </c>
      <c r="M548" s="64">
        <v>0</v>
      </c>
      <c r="N548" s="64">
        <v>12500</v>
      </c>
      <c r="O548" s="60">
        <v>0</v>
      </c>
      <c r="P548" s="64">
        <v>0</v>
      </c>
      <c r="Q548" s="64">
        <v>0</v>
      </c>
      <c r="R548" s="64">
        <v>0</v>
      </c>
      <c r="S548" s="64">
        <v>12500</v>
      </c>
      <c r="T548" s="60">
        <v>0</v>
      </c>
    </row>
    <row r="549" spans="1:20" ht="14.45" hidden="1" customHeight="1" outlineLevel="4" collapsed="1" x14ac:dyDescent="0.25">
      <c r="A549" s="47" t="s">
        <v>2</v>
      </c>
      <c r="B549" s="47" t="s">
        <v>2</v>
      </c>
      <c r="C549" s="62" t="s">
        <v>2</v>
      </c>
      <c r="D549" s="63" t="s">
        <v>2</v>
      </c>
      <c r="E549" s="63" t="s">
        <v>2</v>
      </c>
      <c r="F549" s="47" t="s">
        <v>2</v>
      </c>
      <c r="H549" s="64">
        <v>16000</v>
      </c>
      <c r="I549" s="64">
        <v>0</v>
      </c>
      <c r="J549" s="64">
        <v>16000</v>
      </c>
      <c r="K549" s="64">
        <v>0</v>
      </c>
      <c r="L549" s="64">
        <v>0</v>
      </c>
      <c r="M549" s="64">
        <v>0</v>
      </c>
      <c r="N549" s="64">
        <v>16000</v>
      </c>
      <c r="O549" s="60">
        <v>0</v>
      </c>
      <c r="P549" s="64">
        <v>7439.16</v>
      </c>
      <c r="Q549" s="64">
        <v>0</v>
      </c>
      <c r="R549" s="64">
        <v>7439.16</v>
      </c>
      <c r="S549" s="64">
        <v>8560.84</v>
      </c>
      <c r="T549" s="60">
        <v>0.46494750000000001</v>
      </c>
    </row>
    <row r="550" spans="1:20" ht="14.45" hidden="1" customHeight="1" outlineLevel="4" collapsed="1" x14ac:dyDescent="0.25">
      <c r="A550" s="47" t="s">
        <v>2</v>
      </c>
      <c r="B550" s="47" t="s">
        <v>2</v>
      </c>
      <c r="C550" s="62" t="s">
        <v>2</v>
      </c>
      <c r="D550" s="63" t="s">
        <v>2</v>
      </c>
      <c r="E550" s="63" t="s">
        <v>2</v>
      </c>
      <c r="F550" s="47" t="s">
        <v>2</v>
      </c>
      <c r="H550" s="64">
        <v>8000</v>
      </c>
      <c r="I550" s="64">
        <v>0</v>
      </c>
      <c r="J550" s="64">
        <v>8000</v>
      </c>
      <c r="K550" s="64">
        <v>0</v>
      </c>
      <c r="L550" s="64">
        <v>0</v>
      </c>
      <c r="M550" s="64">
        <v>0</v>
      </c>
      <c r="N550" s="64">
        <v>8000</v>
      </c>
      <c r="O550" s="60">
        <v>0</v>
      </c>
      <c r="P550" s="64">
        <v>0</v>
      </c>
      <c r="Q550" s="64">
        <v>0</v>
      </c>
      <c r="R550" s="64">
        <v>0</v>
      </c>
      <c r="S550" s="64">
        <v>8000</v>
      </c>
      <c r="T550" s="60">
        <v>0</v>
      </c>
    </row>
    <row r="551" spans="1:20" ht="14.45" hidden="1" customHeight="1" outlineLevel="4" collapsed="1" x14ac:dyDescent="0.25">
      <c r="A551" s="47" t="s">
        <v>2</v>
      </c>
      <c r="B551" s="47" t="s">
        <v>2</v>
      </c>
      <c r="C551" s="62" t="s">
        <v>2</v>
      </c>
      <c r="D551" s="63" t="s">
        <v>2</v>
      </c>
      <c r="E551" s="63" t="s">
        <v>2</v>
      </c>
      <c r="F551" s="47" t="s">
        <v>2</v>
      </c>
      <c r="H551" s="64">
        <v>750</v>
      </c>
      <c r="I551" s="64">
        <v>0</v>
      </c>
      <c r="J551" s="64">
        <v>750</v>
      </c>
      <c r="K551" s="64">
        <v>0</v>
      </c>
      <c r="L551" s="64">
        <v>0</v>
      </c>
      <c r="M551" s="64">
        <v>0</v>
      </c>
      <c r="N551" s="64">
        <v>750</v>
      </c>
      <c r="O551" s="60">
        <v>0</v>
      </c>
      <c r="P551" s="64">
        <v>0</v>
      </c>
      <c r="Q551" s="64">
        <v>0</v>
      </c>
      <c r="R551" s="64">
        <v>0</v>
      </c>
      <c r="S551" s="64">
        <v>750</v>
      </c>
      <c r="T551" s="60">
        <v>0</v>
      </c>
    </row>
    <row r="552" spans="1:20" outlineLevel="2" collapsed="1" x14ac:dyDescent="0.25">
      <c r="A552" s="47" t="s">
        <v>2</v>
      </c>
      <c r="B552" s="47" t="s">
        <v>2</v>
      </c>
      <c r="D552" s="47" t="s">
        <v>38</v>
      </c>
      <c r="H552" s="58">
        <v>0</v>
      </c>
      <c r="I552" s="58">
        <v>0</v>
      </c>
      <c r="J552" s="58">
        <v>0</v>
      </c>
      <c r="K552" s="58">
        <v>100.81</v>
      </c>
      <c r="L552" s="58">
        <v>0</v>
      </c>
      <c r="M552" s="58">
        <v>100.81</v>
      </c>
      <c r="N552" s="59">
        <v>-100.81</v>
      </c>
      <c r="O552" s="67">
        <v>-1</v>
      </c>
      <c r="P552" s="58">
        <v>509.97</v>
      </c>
      <c r="Q552" s="58">
        <v>0</v>
      </c>
      <c r="R552" s="58">
        <v>509.97</v>
      </c>
      <c r="S552" s="59">
        <v>-509.97</v>
      </c>
      <c r="T552" s="72">
        <v>-1</v>
      </c>
    </row>
    <row r="553" spans="1:20" ht="14.45" hidden="1" customHeight="1" outlineLevel="3" collapsed="1" x14ac:dyDescent="0.25">
      <c r="A553" s="47" t="s">
        <v>2</v>
      </c>
      <c r="B553" s="47" t="s">
        <v>2</v>
      </c>
      <c r="C553" s="62" t="s">
        <v>2</v>
      </c>
      <c r="E553" s="47" t="s">
        <v>2</v>
      </c>
      <c r="H553" s="58">
        <v>0</v>
      </c>
      <c r="I553" s="58">
        <v>0</v>
      </c>
      <c r="J553" s="58">
        <v>0</v>
      </c>
      <c r="K553" s="58">
        <v>100.81</v>
      </c>
      <c r="L553" s="58">
        <v>0</v>
      </c>
      <c r="M553" s="58">
        <v>100.81</v>
      </c>
      <c r="N553" s="59">
        <v>-100.81</v>
      </c>
      <c r="O553" s="67">
        <v>-1</v>
      </c>
      <c r="P553" s="58">
        <v>509.97</v>
      </c>
      <c r="Q553" s="58">
        <v>0</v>
      </c>
      <c r="R553" s="58">
        <v>509.97</v>
      </c>
      <c r="S553" s="59">
        <v>-509.97</v>
      </c>
      <c r="T553" s="72">
        <v>-1</v>
      </c>
    </row>
    <row r="554" spans="1:20" ht="14.45" hidden="1" customHeight="1" outlineLevel="4" collapsed="1" x14ac:dyDescent="0.25">
      <c r="A554" s="47" t="s">
        <v>2</v>
      </c>
      <c r="B554" s="47" t="s">
        <v>2</v>
      </c>
      <c r="C554" s="62" t="s">
        <v>2</v>
      </c>
      <c r="D554" s="63" t="s">
        <v>2</v>
      </c>
      <c r="E554" s="63" t="s">
        <v>2</v>
      </c>
      <c r="F554" s="47" t="s">
        <v>2</v>
      </c>
      <c r="H554" s="64">
        <v>0</v>
      </c>
      <c r="I554" s="64">
        <v>0</v>
      </c>
      <c r="J554" s="64">
        <v>0</v>
      </c>
      <c r="K554" s="64">
        <v>100.81</v>
      </c>
      <c r="L554" s="64">
        <v>0</v>
      </c>
      <c r="M554" s="64">
        <v>100.81</v>
      </c>
      <c r="N554" s="65">
        <v>-100.81</v>
      </c>
      <c r="O554" s="67">
        <v>-1</v>
      </c>
      <c r="P554" s="64">
        <v>509.97</v>
      </c>
      <c r="Q554" s="64">
        <v>0</v>
      </c>
      <c r="R554" s="64">
        <v>509.97</v>
      </c>
      <c r="S554" s="65">
        <v>-509.97</v>
      </c>
      <c r="T554" s="67">
        <v>-1</v>
      </c>
    </row>
    <row r="555" spans="1:20" outlineLevel="1" x14ac:dyDescent="0.25">
      <c r="A555" s="52" t="s">
        <v>2</v>
      </c>
      <c r="B555" s="52" t="s">
        <v>2</v>
      </c>
      <c r="C555" s="66" t="s">
        <v>40</v>
      </c>
      <c r="H555" s="54">
        <v>149625926</v>
      </c>
      <c r="I555" s="54">
        <v>21576080</v>
      </c>
      <c r="J555" s="54">
        <v>171202006</v>
      </c>
      <c r="K555" s="54">
        <v>42560933</v>
      </c>
      <c r="L555" s="54">
        <v>2413357.1799989999</v>
      </c>
      <c r="M555" s="54">
        <v>44974290.179999001</v>
      </c>
      <c r="N555" s="54">
        <v>126227715.82000101</v>
      </c>
      <c r="O555" s="56">
        <v>0.26269721500809401</v>
      </c>
      <c r="P555" s="54">
        <v>152073159.65327799</v>
      </c>
      <c r="Q555" s="54">
        <v>7154790.4299999997</v>
      </c>
      <c r="R555" s="54">
        <v>159227950.083278</v>
      </c>
      <c r="S555" s="54">
        <v>9560698.7367230002</v>
      </c>
      <c r="T555" s="57">
        <v>0.9441554514453353</v>
      </c>
    </row>
    <row r="556" spans="1:20" outlineLevel="2" collapsed="1" x14ac:dyDescent="0.25">
      <c r="A556" s="47" t="s">
        <v>2</v>
      </c>
      <c r="B556" s="47" t="s">
        <v>2</v>
      </c>
      <c r="D556" s="47" t="s">
        <v>41</v>
      </c>
      <c r="H556" s="58">
        <v>149625926</v>
      </c>
      <c r="I556" s="58">
        <v>21576080</v>
      </c>
      <c r="J556" s="58">
        <v>171202006</v>
      </c>
      <c r="K556" s="58">
        <v>42560933</v>
      </c>
      <c r="L556" s="58">
        <v>2413357.1799989999</v>
      </c>
      <c r="M556" s="58">
        <v>44974290.179999001</v>
      </c>
      <c r="N556" s="58">
        <v>126227715.82000101</v>
      </c>
      <c r="O556" s="60">
        <v>0.26269721500809401</v>
      </c>
      <c r="P556" s="58">
        <v>152073159.65327799</v>
      </c>
      <c r="Q556" s="58">
        <v>7154790.4299999997</v>
      </c>
      <c r="R556" s="58">
        <v>159227950.083278</v>
      </c>
      <c r="S556" s="58">
        <v>9560698.7367230002</v>
      </c>
      <c r="T556" s="61">
        <v>0.9441554514453353</v>
      </c>
    </row>
    <row r="557" spans="1:20" ht="14.45" hidden="1" customHeight="1" outlineLevel="3" collapsed="1" x14ac:dyDescent="0.25">
      <c r="A557" s="47" t="s">
        <v>2</v>
      </c>
      <c r="B557" s="47" t="s">
        <v>2</v>
      </c>
      <c r="C557" s="62" t="s">
        <v>2</v>
      </c>
      <c r="E557" s="47" t="s">
        <v>2</v>
      </c>
      <c r="H557" s="58">
        <v>149625926</v>
      </c>
      <c r="I557" s="58">
        <v>21576080</v>
      </c>
      <c r="J557" s="58">
        <v>171202006</v>
      </c>
      <c r="K557" s="58">
        <v>42560933</v>
      </c>
      <c r="L557" s="58">
        <v>2413357.1799989999</v>
      </c>
      <c r="M557" s="58">
        <v>44974290.179999001</v>
      </c>
      <c r="N557" s="58">
        <v>126227715.82000101</v>
      </c>
      <c r="O557" s="60">
        <v>0.26269721500809401</v>
      </c>
      <c r="P557" s="58">
        <v>152073159.65327799</v>
      </c>
      <c r="Q557" s="58">
        <v>7154790.4299999997</v>
      </c>
      <c r="R557" s="58">
        <v>159227950.083278</v>
      </c>
      <c r="S557" s="58">
        <v>9560698.7367230002</v>
      </c>
      <c r="T557" s="61">
        <v>0.9441554514453353</v>
      </c>
    </row>
    <row r="558" spans="1:20" ht="14.45" hidden="1" customHeight="1" outlineLevel="4" collapsed="1" x14ac:dyDescent="0.25">
      <c r="A558" s="47" t="s">
        <v>2</v>
      </c>
      <c r="B558" s="47" t="s">
        <v>2</v>
      </c>
      <c r="C558" s="62" t="s">
        <v>2</v>
      </c>
      <c r="D558" s="63" t="s">
        <v>2</v>
      </c>
      <c r="E558" s="63" t="s">
        <v>2</v>
      </c>
      <c r="F558" s="47" t="s">
        <v>2</v>
      </c>
      <c r="H558" s="64">
        <v>1202881</v>
      </c>
      <c r="I558" s="64">
        <v>224130</v>
      </c>
      <c r="J558" s="64">
        <v>1427011</v>
      </c>
      <c r="K558" s="64">
        <v>498764.43</v>
      </c>
      <c r="L558" s="64">
        <v>0</v>
      </c>
      <c r="M558" s="64">
        <v>498764.43</v>
      </c>
      <c r="N558" s="64">
        <v>928246.57</v>
      </c>
      <c r="O558" s="60">
        <v>0.34951687828615197</v>
      </c>
      <c r="P558" s="64">
        <v>1768692.8266670001</v>
      </c>
      <c r="Q558" s="65">
        <v>-398335</v>
      </c>
      <c r="R558" s="64">
        <v>1370357.8266670001</v>
      </c>
      <c r="S558" s="64">
        <v>56653.173332999999</v>
      </c>
      <c r="T558" s="60">
        <v>0.96029941371650251</v>
      </c>
    </row>
    <row r="559" spans="1:20" ht="14.45" hidden="1" customHeight="1" outlineLevel="4" collapsed="1" x14ac:dyDescent="0.25">
      <c r="A559" s="47" t="s">
        <v>2</v>
      </c>
      <c r="B559" s="47" t="s">
        <v>2</v>
      </c>
      <c r="C559" s="62" t="s">
        <v>2</v>
      </c>
      <c r="D559" s="63" t="s">
        <v>2</v>
      </c>
      <c r="E559" s="63" t="s">
        <v>2</v>
      </c>
      <c r="F559" s="47" t="s">
        <v>2</v>
      </c>
      <c r="H559" s="64">
        <v>0</v>
      </c>
      <c r="I559" s="64">
        <v>0</v>
      </c>
      <c r="J559" s="64">
        <v>0</v>
      </c>
      <c r="K559" s="64">
        <v>28309.81</v>
      </c>
      <c r="L559" s="64">
        <v>56114</v>
      </c>
      <c r="M559" s="64">
        <v>84423.81</v>
      </c>
      <c r="N559" s="65">
        <v>-84423.81</v>
      </c>
      <c r="O559" s="67">
        <v>-1</v>
      </c>
      <c r="P559" s="64">
        <v>80918.64</v>
      </c>
      <c r="Q559" s="65">
        <v>-137033</v>
      </c>
      <c r="R559" s="65">
        <v>-56114.36</v>
      </c>
      <c r="S559" s="64">
        <v>0.36</v>
      </c>
      <c r="T559" s="67">
        <v>-1</v>
      </c>
    </row>
    <row r="560" spans="1:20" ht="14.45" hidden="1" customHeight="1" outlineLevel="4" collapsed="1" x14ac:dyDescent="0.25">
      <c r="A560" s="47" t="s">
        <v>2</v>
      </c>
      <c r="B560" s="47" t="s">
        <v>2</v>
      </c>
      <c r="C560" s="62" t="s">
        <v>2</v>
      </c>
      <c r="D560" s="63" t="s">
        <v>2</v>
      </c>
      <c r="E560" s="63" t="s">
        <v>2</v>
      </c>
      <c r="F560" s="47" t="s">
        <v>2</v>
      </c>
      <c r="H560" s="64">
        <v>264196</v>
      </c>
      <c r="I560" s="64">
        <v>3768</v>
      </c>
      <c r="J560" s="64">
        <v>267964</v>
      </c>
      <c r="K560" s="64">
        <v>67620.570000000007</v>
      </c>
      <c r="L560" s="64">
        <v>0</v>
      </c>
      <c r="M560" s="64">
        <v>67620.570000000007</v>
      </c>
      <c r="N560" s="64">
        <v>200343.43</v>
      </c>
      <c r="O560" s="60">
        <v>0.25234945738979864</v>
      </c>
      <c r="P560" s="64">
        <v>311595.876667</v>
      </c>
      <c r="Q560" s="65">
        <v>-19029</v>
      </c>
      <c r="R560" s="64">
        <v>292566.876667</v>
      </c>
      <c r="S560" s="65">
        <v>-24602.876667</v>
      </c>
      <c r="T560" s="60">
        <v>1.0918141118471139</v>
      </c>
    </row>
    <row r="561" spans="1:20" ht="14.45" hidden="1" customHeight="1" outlineLevel="4" collapsed="1" x14ac:dyDescent="0.25">
      <c r="A561" s="47" t="s">
        <v>2</v>
      </c>
      <c r="B561" s="47" t="s">
        <v>2</v>
      </c>
      <c r="C561" s="62" t="s">
        <v>2</v>
      </c>
      <c r="D561" s="63" t="s">
        <v>2</v>
      </c>
      <c r="E561" s="63" t="s">
        <v>2</v>
      </c>
      <c r="F561" s="47" t="s">
        <v>2</v>
      </c>
      <c r="H561" s="64">
        <v>792298</v>
      </c>
      <c r="I561" s="64">
        <v>53199</v>
      </c>
      <c r="J561" s="64">
        <v>845497</v>
      </c>
      <c r="K561" s="64">
        <v>251080.83</v>
      </c>
      <c r="L561" s="64">
        <v>83451.48</v>
      </c>
      <c r="M561" s="64">
        <v>334532.31</v>
      </c>
      <c r="N561" s="64">
        <v>510964.69</v>
      </c>
      <c r="O561" s="60">
        <v>0.39566350915497039</v>
      </c>
      <c r="P561" s="64">
        <v>1019514.749999</v>
      </c>
      <c r="Q561" s="65">
        <v>-234066.57</v>
      </c>
      <c r="R561" s="64">
        <v>785448.17999900004</v>
      </c>
      <c r="S561" s="65">
        <v>-23402.659999</v>
      </c>
      <c r="T561" s="60">
        <v>1.0276791756789203</v>
      </c>
    </row>
    <row r="562" spans="1:20" ht="14.45" hidden="1" customHeight="1" outlineLevel="4" collapsed="1" x14ac:dyDescent="0.25">
      <c r="A562" s="47" t="s">
        <v>2</v>
      </c>
      <c r="B562" s="47" t="s">
        <v>2</v>
      </c>
      <c r="C562" s="62" t="s">
        <v>2</v>
      </c>
      <c r="D562" s="63" t="s">
        <v>2</v>
      </c>
      <c r="E562" s="63" t="s">
        <v>2</v>
      </c>
      <c r="F562" s="47" t="s">
        <v>2</v>
      </c>
      <c r="H562" s="64">
        <v>973002</v>
      </c>
      <c r="I562" s="64">
        <v>29490</v>
      </c>
      <c r="J562" s="64">
        <v>1002492</v>
      </c>
      <c r="K562" s="64">
        <v>222699.94</v>
      </c>
      <c r="L562" s="64">
        <v>91147.79</v>
      </c>
      <c r="M562" s="64">
        <v>313847.73</v>
      </c>
      <c r="N562" s="64">
        <v>688644.27</v>
      </c>
      <c r="O562" s="60">
        <v>0.31306756562645888</v>
      </c>
      <c r="P562" s="64">
        <v>966846.40333300002</v>
      </c>
      <c r="Q562" s="65">
        <v>-63797</v>
      </c>
      <c r="R562" s="64">
        <v>903049.40333300002</v>
      </c>
      <c r="S562" s="64">
        <v>8294.8066670000007</v>
      </c>
      <c r="T562" s="60">
        <v>0.99172581260798087</v>
      </c>
    </row>
    <row r="563" spans="1:20" ht="14.45" hidden="1" customHeight="1" outlineLevel="4" collapsed="1" x14ac:dyDescent="0.25">
      <c r="A563" s="47" t="s">
        <v>2</v>
      </c>
      <c r="B563" s="47" t="s">
        <v>2</v>
      </c>
      <c r="C563" s="62" t="s">
        <v>2</v>
      </c>
      <c r="D563" s="63" t="s">
        <v>2</v>
      </c>
      <c r="E563" s="63" t="s">
        <v>2</v>
      </c>
      <c r="F563" s="47" t="s">
        <v>2</v>
      </c>
      <c r="H563" s="64">
        <v>301167</v>
      </c>
      <c r="I563" s="64">
        <v>92093</v>
      </c>
      <c r="J563" s="64">
        <v>393260</v>
      </c>
      <c r="K563" s="64">
        <v>128442.66</v>
      </c>
      <c r="L563" s="64">
        <v>4592.6499999999996</v>
      </c>
      <c r="M563" s="64">
        <v>133035.31</v>
      </c>
      <c r="N563" s="64">
        <v>260224.69</v>
      </c>
      <c r="O563" s="60">
        <v>0.33828843513197376</v>
      </c>
      <c r="P563" s="64">
        <v>247353.04333300001</v>
      </c>
      <c r="Q563" s="65">
        <v>-22299</v>
      </c>
      <c r="R563" s="64">
        <v>225054.04333300001</v>
      </c>
      <c r="S563" s="64">
        <v>163613.306667</v>
      </c>
      <c r="T563" s="60">
        <v>0.58395639864974824</v>
      </c>
    </row>
    <row r="564" spans="1:20" ht="14.45" hidden="1" customHeight="1" outlineLevel="4" collapsed="1" x14ac:dyDescent="0.25">
      <c r="A564" s="47" t="s">
        <v>2</v>
      </c>
      <c r="B564" s="47" t="s">
        <v>2</v>
      </c>
      <c r="C564" s="62" t="s">
        <v>2</v>
      </c>
      <c r="D564" s="63" t="s">
        <v>2</v>
      </c>
      <c r="E564" s="63" t="s">
        <v>2</v>
      </c>
      <c r="F564" s="47" t="s">
        <v>2</v>
      </c>
      <c r="H564" s="64">
        <v>499334</v>
      </c>
      <c r="I564" s="64">
        <v>11303</v>
      </c>
      <c r="J564" s="64">
        <v>510637</v>
      </c>
      <c r="K564" s="64">
        <v>93989.2</v>
      </c>
      <c r="L564" s="64">
        <v>40000</v>
      </c>
      <c r="M564" s="64">
        <v>133989.20000000001</v>
      </c>
      <c r="N564" s="64">
        <v>376647.8</v>
      </c>
      <c r="O564" s="60">
        <v>0.26239618359029998</v>
      </c>
      <c r="P564" s="64">
        <v>373061.58333300002</v>
      </c>
      <c r="Q564" s="65">
        <v>-35126</v>
      </c>
      <c r="R564" s="64">
        <v>337935.58333300002</v>
      </c>
      <c r="S564" s="64">
        <v>132701.41666700001</v>
      </c>
      <c r="T564" s="60">
        <v>0.74012573184669339</v>
      </c>
    </row>
    <row r="565" spans="1:20" ht="14.45" hidden="1" customHeight="1" outlineLevel="4" collapsed="1" x14ac:dyDescent="0.25">
      <c r="A565" s="47" t="s">
        <v>2</v>
      </c>
      <c r="B565" s="47" t="s">
        <v>2</v>
      </c>
      <c r="C565" s="62" t="s">
        <v>2</v>
      </c>
      <c r="D565" s="63" t="s">
        <v>2</v>
      </c>
      <c r="E565" s="63" t="s">
        <v>2</v>
      </c>
      <c r="F565" s="47" t="s">
        <v>2</v>
      </c>
      <c r="H565" s="64">
        <v>82863</v>
      </c>
      <c r="I565" s="64">
        <v>92069</v>
      </c>
      <c r="J565" s="64">
        <v>174932</v>
      </c>
      <c r="K565" s="64">
        <v>187256.95</v>
      </c>
      <c r="L565" s="64">
        <v>159289.49</v>
      </c>
      <c r="M565" s="64">
        <v>346546.44</v>
      </c>
      <c r="N565" s="65">
        <v>-171614.44</v>
      </c>
      <c r="O565" s="60">
        <v>1.9810351450849473</v>
      </c>
      <c r="P565" s="64">
        <v>376752.72666599997</v>
      </c>
      <c r="Q565" s="65">
        <v>-207866</v>
      </c>
      <c r="R565" s="64">
        <v>168886.726666</v>
      </c>
      <c r="S565" s="65">
        <v>-153244.21666599999</v>
      </c>
      <c r="T565" s="60">
        <v>1.876021635069627</v>
      </c>
    </row>
    <row r="566" spans="1:20" ht="14.45" hidden="1" customHeight="1" outlineLevel="4" collapsed="1" x14ac:dyDescent="0.25">
      <c r="A566" s="47" t="s">
        <v>2</v>
      </c>
      <c r="B566" s="47" t="s">
        <v>2</v>
      </c>
      <c r="C566" s="62" t="s">
        <v>2</v>
      </c>
      <c r="D566" s="63" t="s">
        <v>2</v>
      </c>
      <c r="E566" s="63" t="s">
        <v>2</v>
      </c>
      <c r="F566" s="47" t="s">
        <v>2</v>
      </c>
      <c r="H566" s="64">
        <v>583005</v>
      </c>
      <c r="I566" s="64">
        <v>22607</v>
      </c>
      <c r="J566" s="64">
        <v>605612</v>
      </c>
      <c r="K566" s="64">
        <v>184900.32</v>
      </c>
      <c r="L566" s="64">
        <v>0</v>
      </c>
      <c r="M566" s="64">
        <v>184900.32</v>
      </c>
      <c r="N566" s="64">
        <v>420711.67999999999</v>
      </c>
      <c r="O566" s="60">
        <v>0.30531151958679814</v>
      </c>
      <c r="P566" s="64">
        <v>687413.01666600001</v>
      </c>
      <c r="Q566" s="65">
        <v>-49590</v>
      </c>
      <c r="R566" s="64">
        <v>637823.01666600001</v>
      </c>
      <c r="S566" s="65">
        <v>-32211.016666</v>
      </c>
      <c r="T566" s="60">
        <v>1.0531875469211309</v>
      </c>
    </row>
    <row r="567" spans="1:20" ht="14.45" hidden="1" customHeight="1" outlineLevel="4" collapsed="1" x14ac:dyDescent="0.25">
      <c r="A567" s="47" t="s">
        <v>2</v>
      </c>
      <c r="B567" s="47" t="s">
        <v>2</v>
      </c>
      <c r="C567" s="62" t="s">
        <v>2</v>
      </c>
      <c r="D567" s="63" t="s">
        <v>2</v>
      </c>
      <c r="E567" s="63" t="s">
        <v>2</v>
      </c>
      <c r="F567" s="47" t="s">
        <v>2</v>
      </c>
      <c r="H567" s="64">
        <v>759779</v>
      </c>
      <c r="I567" s="64">
        <v>3768</v>
      </c>
      <c r="J567" s="64">
        <v>763547</v>
      </c>
      <c r="K567" s="64">
        <v>138870.04999999999</v>
      </c>
      <c r="L567" s="64">
        <v>0</v>
      </c>
      <c r="M567" s="64">
        <v>138870.04999999999</v>
      </c>
      <c r="N567" s="64">
        <v>624676.94999999995</v>
      </c>
      <c r="O567" s="60">
        <v>0.18187492060082747</v>
      </c>
      <c r="P567" s="64">
        <v>524885.26</v>
      </c>
      <c r="Q567" s="65">
        <v>-51572</v>
      </c>
      <c r="R567" s="64">
        <v>473313.26</v>
      </c>
      <c r="S567" s="64">
        <v>290233.74</v>
      </c>
      <c r="T567" s="60">
        <v>0.61988752493297727</v>
      </c>
    </row>
    <row r="568" spans="1:20" ht="14.45" hidden="1" customHeight="1" outlineLevel="4" collapsed="1" x14ac:dyDescent="0.25">
      <c r="A568" s="47" t="s">
        <v>2</v>
      </c>
      <c r="B568" s="47" t="s">
        <v>2</v>
      </c>
      <c r="C568" s="62" t="s">
        <v>2</v>
      </c>
      <c r="D568" s="63" t="s">
        <v>2</v>
      </c>
      <c r="E568" s="63" t="s">
        <v>2</v>
      </c>
      <c r="F568" s="47" t="s">
        <v>2</v>
      </c>
      <c r="H568" s="64">
        <v>765622</v>
      </c>
      <c r="I568" s="64">
        <v>65055</v>
      </c>
      <c r="J568" s="64">
        <v>830677</v>
      </c>
      <c r="K568" s="64">
        <v>198498.26</v>
      </c>
      <c r="L568" s="64">
        <v>0</v>
      </c>
      <c r="M568" s="64">
        <v>198498.26</v>
      </c>
      <c r="N568" s="64">
        <v>632178.74</v>
      </c>
      <c r="O568" s="60">
        <v>0.23895961968370377</v>
      </c>
      <c r="P568" s="64">
        <v>847487.07</v>
      </c>
      <c r="Q568" s="65">
        <v>-58752</v>
      </c>
      <c r="R568" s="64">
        <v>788735.07</v>
      </c>
      <c r="S568" s="64">
        <v>41941.93</v>
      </c>
      <c r="T568" s="60">
        <v>0.94950873805341907</v>
      </c>
    </row>
    <row r="569" spans="1:20" ht="14.45" hidden="1" customHeight="1" outlineLevel="4" collapsed="1" x14ac:dyDescent="0.25">
      <c r="A569" s="47" t="s">
        <v>2</v>
      </c>
      <c r="B569" s="47" t="s">
        <v>2</v>
      </c>
      <c r="C569" s="62" t="s">
        <v>2</v>
      </c>
      <c r="D569" s="63" t="s">
        <v>2</v>
      </c>
      <c r="E569" s="63" t="s">
        <v>2</v>
      </c>
      <c r="F569" s="47" t="s">
        <v>2</v>
      </c>
      <c r="H569" s="64">
        <v>763907</v>
      </c>
      <c r="I569" s="64">
        <v>11304</v>
      </c>
      <c r="J569" s="64">
        <v>775211</v>
      </c>
      <c r="K569" s="64">
        <v>203971.43</v>
      </c>
      <c r="L569" s="64">
        <v>0</v>
      </c>
      <c r="M569" s="64">
        <v>203971.43</v>
      </c>
      <c r="N569" s="64">
        <v>571239.56999999995</v>
      </c>
      <c r="O569" s="60">
        <v>0.26311730612697704</v>
      </c>
      <c r="P569" s="64">
        <v>792615.29000100004</v>
      </c>
      <c r="Q569" s="65">
        <v>-57392</v>
      </c>
      <c r="R569" s="64">
        <v>735223.29000100004</v>
      </c>
      <c r="S569" s="64">
        <v>39987.709998999999</v>
      </c>
      <c r="T569" s="60">
        <v>0.94841699872808827</v>
      </c>
    </row>
    <row r="570" spans="1:20" ht="14.45" hidden="1" customHeight="1" outlineLevel="4" collapsed="1" x14ac:dyDescent="0.25">
      <c r="A570" s="47" t="s">
        <v>2</v>
      </c>
      <c r="B570" s="47" t="s">
        <v>2</v>
      </c>
      <c r="C570" s="62" t="s">
        <v>2</v>
      </c>
      <c r="D570" s="63" t="s">
        <v>2</v>
      </c>
      <c r="E570" s="63" t="s">
        <v>2</v>
      </c>
      <c r="F570" s="47" t="s">
        <v>2</v>
      </c>
      <c r="H570" s="64">
        <v>78825</v>
      </c>
      <c r="I570" s="64">
        <v>3768</v>
      </c>
      <c r="J570" s="64">
        <v>82593</v>
      </c>
      <c r="K570" s="64">
        <v>23523.14</v>
      </c>
      <c r="L570" s="64">
        <v>0</v>
      </c>
      <c r="M570" s="64">
        <v>23523.14</v>
      </c>
      <c r="N570" s="64">
        <v>59069.86</v>
      </c>
      <c r="O570" s="60">
        <v>0.28480791350356566</v>
      </c>
      <c r="P570" s="64">
        <v>88572.09</v>
      </c>
      <c r="Q570" s="65">
        <v>-4973</v>
      </c>
      <c r="R570" s="64">
        <v>83599.09</v>
      </c>
      <c r="S570" s="65">
        <v>-1006.09</v>
      </c>
      <c r="T570" s="60">
        <v>1.0121812986572711</v>
      </c>
    </row>
    <row r="571" spans="1:20" ht="14.45" hidden="1" customHeight="1" outlineLevel="4" collapsed="1" x14ac:dyDescent="0.25">
      <c r="A571" s="47" t="s">
        <v>2</v>
      </c>
      <c r="B571" s="47" t="s">
        <v>2</v>
      </c>
      <c r="C571" s="62" t="s">
        <v>2</v>
      </c>
      <c r="D571" s="63" t="s">
        <v>2</v>
      </c>
      <c r="E571" s="63" t="s">
        <v>2</v>
      </c>
      <c r="F571" s="47" t="s">
        <v>2</v>
      </c>
      <c r="H571" s="64">
        <v>653579</v>
      </c>
      <c r="I571" s="64">
        <v>23511</v>
      </c>
      <c r="J571" s="64">
        <v>677090</v>
      </c>
      <c r="K571" s="64">
        <v>197402.09</v>
      </c>
      <c r="L571" s="64">
        <v>0</v>
      </c>
      <c r="M571" s="64">
        <v>197402.09</v>
      </c>
      <c r="N571" s="64">
        <v>479687.91</v>
      </c>
      <c r="O571" s="60">
        <v>0.29154483155858157</v>
      </c>
      <c r="P571" s="64">
        <v>803825.99</v>
      </c>
      <c r="Q571" s="65">
        <v>-49058</v>
      </c>
      <c r="R571" s="64">
        <v>754767.99</v>
      </c>
      <c r="S571" s="65">
        <v>-77677.990000000005</v>
      </c>
      <c r="T571" s="60">
        <v>1.1147232864168721</v>
      </c>
    </row>
    <row r="572" spans="1:20" ht="14.45" hidden="1" customHeight="1" outlineLevel="4" collapsed="1" x14ac:dyDescent="0.25">
      <c r="A572" s="47" t="s">
        <v>2</v>
      </c>
      <c r="B572" s="47" t="s">
        <v>2</v>
      </c>
      <c r="C572" s="62" t="s">
        <v>2</v>
      </c>
      <c r="D572" s="63" t="s">
        <v>2</v>
      </c>
      <c r="E572" s="63" t="s">
        <v>2</v>
      </c>
      <c r="F572" s="47" t="s">
        <v>2</v>
      </c>
      <c r="H572" s="64">
        <v>2643273</v>
      </c>
      <c r="I572" s="64">
        <v>3071336</v>
      </c>
      <c r="J572" s="64">
        <v>5714609</v>
      </c>
      <c r="K572" s="64">
        <v>0</v>
      </c>
      <c r="L572" s="64">
        <v>0</v>
      </c>
      <c r="M572" s="64">
        <v>0</v>
      </c>
      <c r="N572" s="64">
        <v>5714609</v>
      </c>
      <c r="O572" s="60">
        <v>0</v>
      </c>
      <c r="P572" s="64">
        <v>6048.2</v>
      </c>
      <c r="Q572" s="64">
        <v>3740916</v>
      </c>
      <c r="R572" s="64">
        <v>3746964.2</v>
      </c>
      <c r="S572" s="64">
        <v>1967644.8</v>
      </c>
      <c r="T572" s="60">
        <v>0.65568163981122773</v>
      </c>
    </row>
    <row r="573" spans="1:20" ht="14.45" hidden="1" customHeight="1" outlineLevel="4" collapsed="1" x14ac:dyDescent="0.25">
      <c r="A573" s="47" t="s">
        <v>2</v>
      </c>
      <c r="B573" s="47" t="s">
        <v>2</v>
      </c>
      <c r="C573" s="62" t="s">
        <v>2</v>
      </c>
      <c r="D573" s="63" t="s">
        <v>2</v>
      </c>
      <c r="E573" s="63" t="s">
        <v>2</v>
      </c>
      <c r="F573" s="47" t="s">
        <v>2</v>
      </c>
      <c r="H573" s="64">
        <v>299553</v>
      </c>
      <c r="I573" s="65">
        <v>-130000</v>
      </c>
      <c r="J573" s="64">
        <v>169553</v>
      </c>
      <c r="K573" s="64">
        <v>0</v>
      </c>
      <c r="L573" s="64">
        <v>0</v>
      </c>
      <c r="M573" s="64">
        <v>0</v>
      </c>
      <c r="N573" s="64">
        <v>169553</v>
      </c>
      <c r="O573" s="60">
        <v>0</v>
      </c>
      <c r="P573" s="64">
        <v>0</v>
      </c>
      <c r="Q573" s="64">
        <v>0</v>
      </c>
      <c r="R573" s="64">
        <v>0</v>
      </c>
      <c r="S573" s="64">
        <v>169553</v>
      </c>
      <c r="T573" s="60">
        <v>0</v>
      </c>
    </row>
    <row r="574" spans="1:20" ht="14.45" hidden="1" customHeight="1" outlineLevel="4" collapsed="1" x14ac:dyDescent="0.25">
      <c r="A574" s="47" t="s">
        <v>2</v>
      </c>
      <c r="B574" s="47" t="s">
        <v>2</v>
      </c>
      <c r="C574" s="62" t="s">
        <v>2</v>
      </c>
      <c r="D574" s="63" t="s">
        <v>2</v>
      </c>
      <c r="E574" s="63" t="s">
        <v>2</v>
      </c>
      <c r="F574" s="47" t="s">
        <v>2</v>
      </c>
      <c r="H574" s="64">
        <v>740951</v>
      </c>
      <c r="I574" s="64">
        <v>72057</v>
      </c>
      <c r="J574" s="64">
        <v>813008</v>
      </c>
      <c r="K574" s="64">
        <v>170505.7</v>
      </c>
      <c r="L574" s="64">
        <v>0</v>
      </c>
      <c r="M574" s="64">
        <v>170505.7</v>
      </c>
      <c r="N574" s="64">
        <v>642502.30000000005</v>
      </c>
      <c r="O574" s="60">
        <v>0.20972204455552712</v>
      </c>
      <c r="P574" s="64">
        <v>700273.44333200005</v>
      </c>
      <c r="Q574" s="64">
        <v>879960</v>
      </c>
      <c r="R574" s="64">
        <v>1580233.4433319999</v>
      </c>
      <c r="S574" s="65">
        <v>-767225.44333200005</v>
      </c>
      <c r="T574" s="60">
        <v>1.9436874462883513</v>
      </c>
    </row>
    <row r="575" spans="1:20" ht="14.45" hidden="1" customHeight="1" outlineLevel="4" collapsed="1" x14ac:dyDescent="0.25">
      <c r="A575" s="47" t="s">
        <v>2</v>
      </c>
      <c r="B575" s="47" t="s">
        <v>2</v>
      </c>
      <c r="C575" s="62" t="s">
        <v>2</v>
      </c>
      <c r="D575" s="63" t="s">
        <v>2</v>
      </c>
      <c r="E575" s="63" t="s">
        <v>2</v>
      </c>
      <c r="F575" s="47" t="s">
        <v>2</v>
      </c>
      <c r="H575" s="64">
        <v>0</v>
      </c>
      <c r="I575" s="64">
        <v>0</v>
      </c>
      <c r="J575" s="64">
        <v>0</v>
      </c>
      <c r="K575" s="64">
        <v>30488.02</v>
      </c>
      <c r="L575" s="64">
        <v>0</v>
      </c>
      <c r="M575" s="64">
        <v>30488.02</v>
      </c>
      <c r="N575" s="65">
        <v>-30488.02</v>
      </c>
      <c r="O575" s="67">
        <v>-1</v>
      </c>
      <c r="P575" s="64">
        <v>167462.17000000001</v>
      </c>
      <c r="Q575" s="64">
        <v>0</v>
      </c>
      <c r="R575" s="64">
        <v>167462.17000000001</v>
      </c>
      <c r="S575" s="65">
        <v>-167462.17000000001</v>
      </c>
      <c r="T575" s="67">
        <v>-1</v>
      </c>
    </row>
    <row r="576" spans="1:20" ht="14.45" hidden="1" customHeight="1" outlineLevel="4" collapsed="1" x14ac:dyDescent="0.25">
      <c r="A576" s="47" t="s">
        <v>2</v>
      </c>
      <c r="B576" s="47" t="s">
        <v>2</v>
      </c>
      <c r="C576" s="62" t="s">
        <v>2</v>
      </c>
      <c r="D576" s="63" t="s">
        <v>2</v>
      </c>
      <c r="E576" s="63" t="s">
        <v>2</v>
      </c>
      <c r="F576" s="47" t="s">
        <v>2</v>
      </c>
      <c r="H576" s="64">
        <v>1864761</v>
      </c>
      <c r="I576" s="64">
        <v>60448</v>
      </c>
      <c r="J576" s="64">
        <v>1925209</v>
      </c>
      <c r="K576" s="64">
        <v>360519.25</v>
      </c>
      <c r="L576" s="64">
        <v>22137.13</v>
      </c>
      <c r="M576" s="64">
        <v>382656.38</v>
      </c>
      <c r="N576" s="64">
        <v>1542552.62</v>
      </c>
      <c r="O576" s="60">
        <v>0.19876095530407348</v>
      </c>
      <c r="P576" s="64">
        <v>1604614.243332</v>
      </c>
      <c r="Q576" s="65">
        <v>-56039</v>
      </c>
      <c r="R576" s="64">
        <v>1548575.243332</v>
      </c>
      <c r="S576" s="64">
        <v>354496.62666800001</v>
      </c>
      <c r="T576" s="60">
        <v>0.81586589992670921</v>
      </c>
    </row>
    <row r="577" spans="1:20" ht="14.45" hidden="1" customHeight="1" outlineLevel="4" collapsed="1" x14ac:dyDescent="0.25">
      <c r="A577" s="47" t="s">
        <v>2</v>
      </c>
      <c r="B577" s="47" t="s">
        <v>2</v>
      </c>
      <c r="C577" s="62" t="s">
        <v>2</v>
      </c>
      <c r="D577" s="63" t="s">
        <v>2</v>
      </c>
      <c r="E577" s="63" t="s">
        <v>2</v>
      </c>
      <c r="F577" s="47" t="s">
        <v>2</v>
      </c>
      <c r="H577" s="64">
        <v>1379456</v>
      </c>
      <c r="I577" s="64">
        <v>102581</v>
      </c>
      <c r="J577" s="64">
        <v>1482037</v>
      </c>
      <c r="K577" s="64">
        <v>539690.61</v>
      </c>
      <c r="L577" s="64">
        <v>2745</v>
      </c>
      <c r="M577" s="64">
        <v>542435.61</v>
      </c>
      <c r="N577" s="64">
        <v>939601.39</v>
      </c>
      <c r="O577" s="60">
        <v>0.36600679335266256</v>
      </c>
      <c r="P577" s="64">
        <v>1442951.82</v>
      </c>
      <c r="Q577" s="65">
        <v>-86365</v>
      </c>
      <c r="R577" s="64">
        <v>1356586.82</v>
      </c>
      <c r="S577" s="64">
        <v>122705.18</v>
      </c>
      <c r="T577" s="60">
        <v>0.91720504953655002</v>
      </c>
    </row>
    <row r="578" spans="1:20" ht="14.45" hidden="1" customHeight="1" outlineLevel="4" collapsed="1" x14ac:dyDescent="0.25">
      <c r="A578" s="47" t="s">
        <v>2</v>
      </c>
      <c r="B578" s="47" t="s">
        <v>2</v>
      </c>
      <c r="C578" s="62" t="s">
        <v>2</v>
      </c>
      <c r="D578" s="63" t="s">
        <v>2</v>
      </c>
      <c r="E578" s="63" t="s">
        <v>2</v>
      </c>
      <c r="F578" s="47" t="s">
        <v>2</v>
      </c>
      <c r="H578" s="64">
        <v>38942</v>
      </c>
      <c r="I578" s="64">
        <v>38395</v>
      </c>
      <c r="J578" s="64">
        <v>77337</v>
      </c>
      <c r="K578" s="64">
        <v>38395.24</v>
      </c>
      <c r="L578" s="64">
        <v>0</v>
      </c>
      <c r="M578" s="64">
        <v>38395.24</v>
      </c>
      <c r="N578" s="64">
        <v>38941.760000000002</v>
      </c>
      <c r="O578" s="60">
        <v>0.49646663304757099</v>
      </c>
      <c r="P578" s="64">
        <v>68782.866666000002</v>
      </c>
      <c r="Q578" s="64">
        <v>0</v>
      </c>
      <c r="R578" s="64">
        <v>68782.866666000002</v>
      </c>
      <c r="S578" s="64">
        <v>8554.1333340000001</v>
      </c>
      <c r="T578" s="60">
        <v>0.8893914512587765</v>
      </c>
    </row>
    <row r="579" spans="1:20" ht="14.45" hidden="1" customHeight="1" outlineLevel="4" collapsed="1" x14ac:dyDescent="0.25">
      <c r="A579" s="47" t="s">
        <v>2</v>
      </c>
      <c r="B579" s="47" t="s">
        <v>2</v>
      </c>
      <c r="C579" s="62" t="s">
        <v>2</v>
      </c>
      <c r="D579" s="63" t="s">
        <v>2</v>
      </c>
      <c r="E579" s="63" t="s">
        <v>2</v>
      </c>
      <c r="F579" s="47" t="s">
        <v>2</v>
      </c>
      <c r="H579" s="64">
        <v>604540</v>
      </c>
      <c r="I579" s="64">
        <v>0</v>
      </c>
      <c r="J579" s="64">
        <v>604540</v>
      </c>
      <c r="K579" s="64">
        <v>28351.48</v>
      </c>
      <c r="L579" s="64">
        <v>0</v>
      </c>
      <c r="M579" s="64">
        <v>28351.48</v>
      </c>
      <c r="N579" s="64">
        <v>576188.52</v>
      </c>
      <c r="O579" s="60">
        <v>4.6897608098719686E-2</v>
      </c>
      <c r="P579" s="64">
        <v>237362.35</v>
      </c>
      <c r="Q579" s="65">
        <v>-4956</v>
      </c>
      <c r="R579" s="64">
        <v>232406.35</v>
      </c>
      <c r="S579" s="64">
        <v>372133.65</v>
      </c>
      <c r="T579" s="60">
        <v>0.38443502497766896</v>
      </c>
    </row>
    <row r="580" spans="1:20" ht="14.45" hidden="1" customHeight="1" outlineLevel="4" collapsed="1" x14ac:dyDescent="0.25">
      <c r="A580" s="47" t="s">
        <v>2</v>
      </c>
      <c r="B580" s="47" t="s">
        <v>2</v>
      </c>
      <c r="C580" s="62" t="s">
        <v>2</v>
      </c>
      <c r="D580" s="63" t="s">
        <v>2</v>
      </c>
      <c r="E580" s="63" t="s">
        <v>2</v>
      </c>
      <c r="F580" s="47" t="s">
        <v>2</v>
      </c>
      <c r="H580" s="64">
        <v>470555</v>
      </c>
      <c r="I580" s="64">
        <v>9420</v>
      </c>
      <c r="J580" s="64">
        <v>479975</v>
      </c>
      <c r="K580" s="64">
        <v>134464.81</v>
      </c>
      <c r="L580" s="64">
        <v>0</v>
      </c>
      <c r="M580" s="64">
        <v>134464.81</v>
      </c>
      <c r="N580" s="64">
        <v>345510.19</v>
      </c>
      <c r="O580" s="60">
        <v>0.28014961195895621</v>
      </c>
      <c r="P580" s="64">
        <v>510287.43333299999</v>
      </c>
      <c r="Q580" s="65">
        <v>-33841</v>
      </c>
      <c r="R580" s="64">
        <v>476446.43333299999</v>
      </c>
      <c r="S580" s="64">
        <v>3528.5666670000001</v>
      </c>
      <c r="T580" s="60">
        <v>0.99264843654982027</v>
      </c>
    </row>
    <row r="581" spans="1:20" ht="14.45" hidden="1" customHeight="1" outlineLevel="4" collapsed="1" x14ac:dyDescent="0.25">
      <c r="A581" s="47" t="s">
        <v>2</v>
      </c>
      <c r="B581" s="47" t="s">
        <v>2</v>
      </c>
      <c r="C581" s="62" t="s">
        <v>2</v>
      </c>
      <c r="D581" s="63" t="s">
        <v>2</v>
      </c>
      <c r="E581" s="63" t="s">
        <v>2</v>
      </c>
      <c r="F581" s="47" t="s">
        <v>2</v>
      </c>
      <c r="H581" s="64">
        <v>304184</v>
      </c>
      <c r="I581" s="64">
        <v>8074</v>
      </c>
      <c r="J581" s="64">
        <v>312258</v>
      </c>
      <c r="K581" s="64">
        <v>51495.75</v>
      </c>
      <c r="L581" s="64">
        <v>0</v>
      </c>
      <c r="M581" s="64">
        <v>51495.75</v>
      </c>
      <c r="N581" s="64">
        <v>260762.25</v>
      </c>
      <c r="O581" s="60">
        <v>0.16491410948638627</v>
      </c>
      <c r="P581" s="64">
        <v>138849.43666599999</v>
      </c>
      <c r="Q581" s="65">
        <v>-4611</v>
      </c>
      <c r="R581" s="64">
        <v>134238.43666599999</v>
      </c>
      <c r="S581" s="64">
        <v>178019.56333400001</v>
      </c>
      <c r="T581" s="60">
        <v>0.429895908722915</v>
      </c>
    </row>
    <row r="582" spans="1:20" ht="14.45" hidden="1" customHeight="1" outlineLevel="4" collapsed="1" x14ac:dyDescent="0.25">
      <c r="A582" s="47" t="s">
        <v>2</v>
      </c>
      <c r="B582" s="47" t="s">
        <v>2</v>
      </c>
      <c r="C582" s="62" t="s">
        <v>2</v>
      </c>
      <c r="D582" s="63" t="s">
        <v>2</v>
      </c>
      <c r="E582" s="63" t="s">
        <v>2</v>
      </c>
      <c r="F582" s="47" t="s">
        <v>2</v>
      </c>
      <c r="H582" s="64">
        <v>87612</v>
      </c>
      <c r="I582" s="64">
        <v>2691</v>
      </c>
      <c r="J582" s="64">
        <v>90303</v>
      </c>
      <c r="K582" s="64">
        <v>20922.97</v>
      </c>
      <c r="L582" s="64">
        <v>0</v>
      </c>
      <c r="M582" s="64">
        <v>20922.97</v>
      </c>
      <c r="N582" s="64">
        <v>69380.03</v>
      </c>
      <c r="O582" s="60">
        <v>0.23169739654275051</v>
      </c>
      <c r="P582" s="65">
        <v>-96532.28</v>
      </c>
      <c r="Q582" s="65">
        <v>-1132</v>
      </c>
      <c r="R582" s="65">
        <v>-97664.28</v>
      </c>
      <c r="S582" s="64">
        <v>187967.28</v>
      </c>
      <c r="T582" s="67">
        <v>-1.0815175575562275</v>
      </c>
    </row>
    <row r="583" spans="1:20" ht="14.45" hidden="1" customHeight="1" outlineLevel="4" collapsed="1" x14ac:dyDescent="0.25">
      <c r="A583" s="47" t="s">
        <v>2</v>
      </c>
      <c r="B583" s="47" t="s">
        <v>2</v>
      </c>
      <c r="C583" s="62" t="s">
        <v>2</v>
      </c>
      <c r="D583" s="63" t="s">
        <v>2</v>
      </c>
      <c r="E583" s="63" t="s">
        <v>2</v>
      </c>
      <c r="F583" s="47" t="s">
        <v>2</v>
      </c>
      <c r="H583" s="64">
        <v>264915</v>
      </c>
      <c r="I583" s="64">
        <v>5383</v>
      </c>
      <c r="J583" s="64">
        <v>270298</v>
      </c>
      <c r="K583" s="64">
        <v>56762.76</v>
      </c>
      <c r="L583" s="64">
        <v>0</v>
      </c>
      <c r="M583" s="64">
        <v>56762.76</v>
      </c>
      <c r="N583" s="64">
        <v>213535.24</v>
      </c>
      <c r="O583" s="60">
        <v>0.21000066593167541</v>
      </c>
      <c r="P583" s="64">
        <v>186232.873333</v>
      </c>
      <c r="Q583" s="65">
        <v>-4297</v>
      </c>
      <c r="R583" s="64">
        <v>181935.873333</v>
      </c>
      <c r="S583" s="64">
        <v>88362.126667000004</v>
      </c>
      <c r="T583" s="60">
        <v>0.67309367192136083</v>
      </c>
    </row>
    <row r="584" spans="1:20" ht="14.45" hidden="1" customHeight="1" outlineLevel="4" collapsed="1" x14ac:dyDescent="0.25">
      <c r="A584" s="47" t="s">
        <v>2</v>
      </c>
      <c r="B584" s="47" t="s">
        <v>2</v>
      </c>
      <c r="C584" s="62" t="s">
        <v>2</v>
      </c>
      <c r="D584" s="63" t="s">
        <v>2</v>
      </c>
      <c r="E584" s="63" t="s">
        <v>2</v>
      </c>
      <c r="F584" s="47" t="s">
        <v>2</v>
      </c>
      <c r="H584" s="64">
        <v>638427</v>
      </c>
      <c r="I584" s="64">
        <v>48753</v>
      </c>
      <c r="J584" s="64">
        <v>687180</v>
      </c>
      <c r="K584" s="64">
        <v>186770.7</v>
      </c>
      <c r="L584" s="64">
        <v>9030.15</v>
      </c>
      <c r="M584" s="64">
        <v>195800.85</v>
      </c>
      <c r="N584" s="64">
        <v>491379.15</v>
      </c>
      <c r="O584" s="60">
        <v>0.28493386012398497</v>
      </c>
      <c r="P584" s="64">
        <v>683085.22999899997</v>
      </c>
      <c r="Q584" s="65">
        <v>-12960</v>
      </c>
      <c r="R584" s="64">
        <v>670125.22999899997</v>
      </c>
      <c r="S584" s="64">
        <v>8024.6200010000002</v>
      </c>
      <c r="T584" s="60">
        <v>0.98832239005646261</v>
      </c>
    </row>
    <row r="585" spans="1:20" ht="14.45" hidden="1" customHeight="1" outlineLevel="4" collapsed="1" x14ac:dyDescent="0.25">
      <c r="A585" s="47" t="s">
        <v>2</v>
      </c>
      <c r="B585" s="47" t="s">
        <v>2</v>
      </c>
      <c r="C585" s="62" t="s">
        <v>2</v>
      </c>
      <c r="D585" s="63" t="s">
        <v>2</v>
      </c>
      <c r="E585" s="63" t="s">
        <v>2</v>
      </c>
      <c r="F585" s="47" t="s">
        <v>2</v>
      </c>
      <c r="H585" s="64">
        <v>804887</v>
      </c>
      <c r="I585" s="64">
        <v>89970</v>
      </c>
      <c r="J585" s="64">
        <v>894857</v>
      </c>
      <c r="K585" s="64">
        <v>153575.25</v>
      </c>
      <c r="L585" s="64">
        <v>30030.38</v>
      </c>
      <c r="M585" s="64">
        <v>183605.63</v>
      </c>
      <c r="N585" s="64">
        <v>711251.37</v>
      </c>
      <c r="O585" s="60">
        <v>0.20517873805535408</v>
      </c>
      <c r="P585" s="64">
        <v>627111.28333400004</v>
      </c>
      <c r="Q585" s="65">
        <v>-46598</v>
      </c>
      <c r="R585" s="64">
        <v>580513.28333400004</v>
      </c>
      <c r="S585" s="64">
        <v>284313.33666600002</v>
      </c>
      <c r="T585" s="60">
        <v>0.68228070332354773</v>
      </c>
    </row>
    <row r="586" spans="1:20" ht="14.45" hidden="1" customHeight="1" outlineLevel="4" collapsed="1" x14ac:dyDescent="0.25">
      <c r="A586" s="47" t="s">
        <v>2</v>
      </c>
      <c r="B586" s="47" t="s">
        <v>2</v>
      </c>
      <c r="C586" s="62" t="s">
        <v>2</v>
      </c>
      <c r="D586" s="63" t="s">
        <v>2</v>
      </c>
      <c r="E586" s="63" t="s">
        <v>2</v>
      </c>
      <c r="F586" s="47" t="s">
        <v>2</v>
      </c>
      <c r="H586" s="64">
        <v>487154</v>
      </c>
      <c r="I586" s="64">
        <v>18839</v>
      </c>
      <c r="J586" s="64">
        <v>505993</v>
      </c>
      <c r="K586" s="64">
        <v>137535.46</v>
      </c>
      <c r="L586" s="64">
        <v>0</v>
      </c>
      <c r="M586" s="64">
        <v>137535.46</v>
      </c>
      <c r="N586" s="64">
        <v>368457.54</v>
      </c>
      <c r="O586" s="60">
        <v>0.27181296974464075</v>
      </c>
      <c r="P586" s="64">
        <v>508941.61</v>
      </c>
      <c r="Q586" s="65">
        <v>-29592</v>
      </c>
      <c r="R586" s="64">
        <v>479349.61</v>
      </c>
      <c r="S586" s="64">
        <v>26643.39</v>
      </c>
      <c r="T586" s="60">
        <v>0.94734435061354605</v>
      </c>
    </row>
    <row r="587" spans="1:20" ht="14.45" hidden="1" customHeight="1" outlineLevel="4" collapsed="1" x14ac:dyDescent="0.25">
      <c r="A587" s="47" t="s">
        <v>2</v>
      </c>
      <c r="B587" s="47" t="s">
        <v>2</v>
      </c>
      <c r="C587" s="62" t="s">
        <v>2</v>
      </c>
      <c r="D587" s="63" t="s">
        <v>2</v>
      </c>
      <c r="E587" s="63" t="s">
        <v>2</v>
      </c>
      <c r="F587" s="47" t="s">
        <v>2</v>
      </c>
      <c r="H587" s="64">
        <v>0</v>
      </c>
      <c r="I587" s="64">
        <v>0</v>
      </c>
      <c r="J587" s="64">
        <v>0</v>
      </c>
      <c r="K587" s="64">
        <v>191.53</v>
      </c>
      <c r="L587" s="64">
        <v>0</v>
      </c>
      <c r="M587" s="64">
        <v>191.53</v>
      </c>
      <c r="N587" s="65">
        <v>-191.53</v>
      </c>
      <c r="O587" s="67">
        <v>-1</v>
      </c>
      <c r="P587" s="64">
        <v>1664.9633329999999</v>
      </c>
      <c r="Q587" s="64">
        <v>0</v>
      </c>
      <c r="R587" s="64">
        <v>1664.9633329999999</v>
      </c>
      <c r="S587" s="65">
        <v>-1664.9633329999999</v>
      </c>
      <c r="T587" s="67">
        <v>-1</v>
      </c>
    </row>
    <row r="588" spans="1:20" ht="14.45" hidden="1" customHeight="1" outlineLevel="4" collapsed="1" x14ac:dyDescent="0.25">
      <c r="A588" s="47" t="s">
        <v>2</v>
      </c>
      <c r="B588" s="47" t="s">
        <v>2</v>
      </c>
      <c r="C588" s="62" t="s">
        <v>2</v>
      </c>
      <c r="D588" s="63" t="s">
        <v>2</v>
      </c>
      <c r="E588" s="63" t="s">
        <v>2</v>
      </c>
      <c r="F588" s="47" t="s">
        <v>2</v>
      </c>
      <c r="H588" s="64">
        <v>506168</v>
      </c>
      <c r="I588" s="64">
        <v>8411</v>
      </c>
      <c r="J588" s="64">
        <v>514579</v>
      </c>
      <c r="K588" s="64">
        <v>135551.35999999999</v>
      </c>
      <c r="L588" s="64">
        <v>2000</v>
      </c>
      <c r="M588" s="64">
        <v>137551.35999999999</v>
      </c>
      <c r="N588" s="64">
        <v>377027.64</v>
      </c>
      <c r="O588" s="60">
        <v>0.26730853765894064</v>
      </c>
      <c r="P588" s="64">
        <v>558498.73666699999</v>
      </c>
      <c r="Q588" s="65">
        <v>-27432</v>
      </c>
      <c r="R588" s="64">
        <v>531066.73666699999</v>
      </c>
      <c r="S588" s="65">
        <v>-18487.736667000001</v>
      </c>
      <c r="T588" s="60">
        <v>1.0359278879763847</v>
      </c>
    </row>
    <row r="589" spans="1:20" ht="14.45" hidden="1" customHeight="1" outlineLevel="4" collapsed="1" x14ac:dyDescent="0.25">
      <c r="A589" s="47" t="s">
        <v>2</v>
      </c>
      <c r="B589" s="47" t="s">
        <v>2</v>
      </c>
      <c r="C589" s="62" t="s">
        <v>2</v>
      </c>
      <c r="D589" s="63" t="s">
        <v>2</v>
      </c>
      <c r="E589" s="63" t="s">
        <v>2</v>
      </c>
      <c r="F589" s="47" t="s">
        <v>2</v>
      </c>
      <c r="H589" s="64">
        <v>433747</v>
      </c>
      <c r="I589" s="64">
        <v>3768</v>
      </c>
      <c r="J589" s="64">
        <v>437515</v>
      </c>
      <c r="K589" s="64">
        <v>113549.38</v>
      </c>
      <c r="L589" s="64">
        <v>0</v>
      </c>
      <c r="M589" s="64">
        <v>113549.38</v>
      </c>
      <c r="N589" s="64">
        <v>323965.62</v>
      </c>
      <c r="O589" s="60">
        <v>0.25953254174142598</v>
      </c>
      <c r="P589" s="64">
        <v>456657.12</v>
      </c>
      <c r="Q589" s="65">
        <v>-19206</v>
      </c>
      <c r="R589" s="64">
        <v>437451.12</v>
      </c>
      <c r="S589" s="64">
        <v>63.88</v>
      </c>
      <c r="T589" s="60">
        <v>0.99985399357736304</v>
      </c>
    </row>
    <row r="590" spans="1:20" ht="14.45" hidden="1" customHeight="1" outlineLevel="4" collapsed="1" x14ac:dyDescent="0.25">
      <c r="A590" s="47" t="s">
        <v>2</v>
      </c>
      <c r="B590" s="47" t="s">
        <v>2</v>
      </c>
      <c r="C590" s="62" t="s">
        <v>2</v>
      </c>
      <c r="D590" s="63" t="s">
        <v>2</v>
      </c>
      <c r="E590" s="63" t="s">
        <v>2</v>
      </c>
      <c r="F590" s="47" t="s">
        <v>2</v>
      </c>
      <c r="H590" s="64">
        <v>897912</v>
      </c>
      <c r="I590" s="64">
        <v>10227</v>
      </c>
      <c r="J590" s="64">
        <v>908139</v>
      </c>
      <c r="K590" s="64">
        <v>239674.88</v>
      </c>
      <c r="L590" s="64">
        <v>0</v>
      </c>
      <c r="M590" s="64">
        <v>239674.88</v>
      </c>
      <c r="N590" s="64">
        <v>668464.12</v>
      </c>
      <c r="O590" s="60">
        <v>0.26391871728887317</v>
      </c>
      <c r="P590" s="64">
        <v>1091538.47</v>
      </c>
      <c r="Q590" s="65">
        <v>-43262</v>
      </c>
      <c r="R590" s="64">
        <v>1048276.47</v>
      </c>
      <c r="S590" s="65">
        <v>-140137.47</v>
      </c>
      <c r="T590" s="60">
        <v>1.1543127979307133</v>
      </c>
    </row>
    <row r="591" spans="1:20" ht="14.45" hidden="1" customHeight="1" outlineLevel="4" collapsed="1" x14ac:dyDescent="0.25">
      <c r="A591" s="47" t="s">
        <v>2</v>
      </c>
      <c r="B591" s="47" t="s">
        <v>2</v>
      </c>
      <c r="C591" s="62" t="s">
        <v>2</v>
      </c>
      <c r="D591" s="63" t="s">
        <v>2</v>
      </c>
      <c r="E591" s="63" t="s">
        <v>2</v>
      </c>
      <c r="F591" s="47" t="s">
        <v>2</v>
      </c>
      <c r="H591" s="64">
        <v>813329</v>
      </c>
      <c r="I591" s="64">
        <v>238093</v>
      </c>
      <c r="J591" s="64">
        <v>1051422</v>
      </c>
      <c r="K591" s="64">
        <v>313659.12</v>
      </c>
      <c r="L591" s="64">
        <v>30539.5</v>
      </c>
      <c r="M591" s="64">
        <v>344198.62</v>
      </c>
      <c r="N591" s="64">
        <v>707223.38</v>
      </c>
      <c r="O591" s="60">
        <v>0.32736486396518238</v>
      </c>
      <c r="P591" s="64">
        <v>1073778.3266650001</v>
      </c>
      <c r="Q591" s="65">
        <v>-99946</v>
      </c>
      <c r="R591" s="64">
        <v>973832.32666499994</v>
      </c>
      <c r="S591" s="64">
        <v>47050.173334999999</v>
      </c>
      <c r="T591" s="60">
        <v>0.95525091415720809</v>
      </c>
    </row>
    <row r="592" spans="1:20" ht="14.45" hidden="1" customHeight="1" outlineLevel="4" collapsed="1" x14ac:dyDescent="0.25">
      <c r="A592" s="47" t="s">
        <v>2</v>
      </c>
      <c r="B592" s="47" t="s">
        <v>2</v>
      </c>
      <c r="C592" s="62" t="s">
        <v>2</v>
      </c>
      <c r="D592" s="63" t="s">
        <v>2</v>
      </c>
      <c r="E592" s="63" t="s">
        <v>2</v>
      </c>
      <c r="F592" s="47" t="s">
        <v>2</v>
      </c>
      <c r="H592" s="64">
        <v>2120366</v>
      </c>
      <c r="I592" s="64">
        <v>77682</v>
      </c>
      <c r="J592" s="64">
        <v>2198048</v>
      </c>
      <c r="K592" s="64">
        <v>658168.25</v>
      </c>
      <c r="L592" s="64">
        <v>0</v>
      </c>
      <c r="M592" s="64">
        <v>658168.25</v>
      </c>
      <c r="N592" s="64">
        <v>1539879.75</v>
      </c>
      <c r="O592" s="60">
        <v>0.29943306515599294</v>
      </c>
      <c r="P592" s="64">
        <v>2595461.1066649999</v>
      </c>
      <c r="Q592" s="65">
        <v>-95518</v>
      </c>
      <c r="R592" s="64">
        <v>2499943.1066649999</v>
      </c>
      <c r="S592" s="65">
        <v>-301895.10666500003</v>
      </c>
      <c r="T592" s="60">
        <v>1.1373469126538638</v>
      </c>
    </row>
    <row r="593" spans="1:20" ht="14.45" hidden="1" customHeight="1" outlineLevel="4" collapsed="1" x14ac:dyDescent="0.25">
      <c r="A593" s="47" t="s">
        <v>2</v>
      </c>
      <c r="B593" s="47" t="s">
        <v>2</v>
      </c>
      <c r="C593" s="62" t="s">
        <v>2</v>
      </c>
      <c r="D593" s="63" t="s">
        <v>2</v>
      </c>
      <c r="E593" s="63" t="s">
        <v>2</v>
      </c>
      <c r="F593" s="47" t="s">
        <v>2</v>
      </c>
      <c r="H593" s="64">
        <v>1651702</v>
      </c>
      <c r="I593" s="64">
        <v>8235</v>
      </c>
      <c r="J593" s="64">
        <v>1659937</v>
      </c>
      <c r="K593" s="64">
        <v>486219.47</v>
      </c>
      <c r="L593" s="64">
        <v>0</v>
      </c>
      <c r="M593" s="64">
        <v>486219.47</v>
      </c>
      <c r="N593" s="64">
        <v>1173717.53</v>
      </c>
      <c r="O593" s="60">
        <v>0.29291441181201455</v>
      </c>
      <c r="P593" s="64">
        <v>2093306.8666650001</v>
      </c>
      <c r="Q593" s="65">
        <v>-67401</v>
      </c>
      <c r="R593" s="64">
        <v>2025905.8666650001</v>
      </c>
      <c r="S593" s="65">
        <v>-365968.86666499998</v>
      </c>
      <c r="T593" s="60">
        <v>1.2204715399831438</v>
      </c>
    </row>
    <row r="594" spans="1:20" ht="14.45" hidden="1" customHeight="1" outlineLevel="4" collapsed="1" x14ac:dyDescent="0.25">
      <c r="A594" s="47" t="s">
        <v>2</v>
      </c>
      <c r="B594" s="47" t="s">
        <v>2</v>
      </c>
      <c r="C594" s="62" t="s">
        <v>2</v>
      </c>
      <c r="D594" s="63" t="s">
        <v>2</v>
      </c>
      <c r="E594" s="63" t="s">
        <v>2</v>
      </c>
      <c r="F594" s="47" t="s">
        <v>2</v>
      </c>
      <c r="H594" s="64">
        <v>758296</v>
      </c>
      <c r="I594" s="64">
        <v>16608</v>
      </c>
      <c r="J594" s="64">
        <v>774904</v>
      </c>
      <c r="K594" s="64">
        <v>229166.93</v>
      </c>
      <c r="L594" s="64">
        <v>173.16</v>
      </c>
      <c r="M594" s="64">
        <v>229340.09</v>
      </c>
      <c r="N594" s="64">
        <v>545563.91</v>
      </c>
      <c r="O594" s="60">
        <v>0.2959593575462251</v>
      </c>
      <c r="P594" s="64">
        <v>1077851.3966659999</v>
      </c>
      <c r="Q594" s="65">
        <v>-29396</v>
      </c>
      <c r="R594" s="64">
        <v>1048455.396666</v>
      </c>
      <c r="S594" s="65">
        <v>-273724.55666599999</v>
      </c>
      <c r="T594" s="60">
        <v>1.3532367321190755</v>
      </c>
    </row>
    <row r="595" spans="1:20" ht="14.45" hidden="1" customHeight="1" outlineLevel="4" collapsed="1" x14ac:dyDescent="0.25">
      <c r="A595" s="47" t="s">
        <v>2</v>
      </c>
      <c r="B595" s="47" t="s">
        <v>2</v>
      </c>
      <c r="C595" s="62" t="s">
        <v>2</v>
      </c>
      <c r="D595" s="63" t="s">
        <v>2</v>
      </c>
      <c r="E595" s="63" t="s">
        <v>2</v>
      </c>
      <c r="F595" s="47" t="s">
        <v>2</v>
      </c>
      <c r="H595" s="64">
        <v>570801</v>
      </c>
      <c r="I595" s="64">
        <v>2003</v>
      </c>
      <c r="J595" s="64">
        <v>572804</v>
      </c>
      <c r="K595" s="64">
        <v>198771.19</v>
      </c>
      <c r="L595" s="64">
        <v>0</v>
      </c>
      <c r="M595" s="64">
        <v>198771.19</v>
      </c>
      <c r="N595" s="64">
        <v>374032.81</v>
      </c>
      <c r="O595" s="60">
        <v>0.34701431903408497</v>
      </c>
      <c r="P595" s="64">
        <v>803463.79333200003</v>
      </c>
      <c r="Q595" s="65">
        <v>-25209</v>
      </c>
      <c r="R595" s="64">
        <v>778254.79333200003</v>
      </c>
      <c r="S595" s="65">
        <v>-205450.793332</v>
      </c>
      <c r="T595" s="60">
        <v>1.3586755562670652</v>
      </c>
    </row>
    <row r="596" spans="1:20" ht="14.45" hidden="1" customHeight="1" outlineLevel="4" collapsed="1" x14ac:dyDescent="0.25">
      <c r="A596" s="47" t="s">
        <v>2</v>
      </c>
      <c r="B596" s="47" t="s">
        <v>2</v>
      </c>
      <c r="C596" s="62" t="s">
        <v>2</v>
      </c>
      <c r="D596" s="63" t="s">
        <v>2</v>
      </c>
      <c r="E596" s="63" t="s">
        <v>2</v>
      </c>
      <c r="F596" s="47" t="s">
        <v>2</v>
      </c>
      <c r="H596" s="64">
        <v>1502838</v>
      </c>
      <c r="I596" s="64">
        <v>28265</v>
      </c>
      <c r="J596" s="64">
        <v>1531103</v>
      </c>
      <c r="K596" s="64">
        <v>507882.57</v>
      </c>
      <c r="L596" s="64">
        <v>1219</v>
      </c>
      <c r="M596" s="64">
        <v>509101.57</v>
      </c>
      <c r="N596" s="64">
        <v>1022001.43</v>
      </c>
      <c r="O596" s="60">
        <v>0.33250641530974728</v>
      </c>
      <c r="P596" s="64">
        <v>2017091.8566660001</v>
      </c>
      <c r="Q596" s="65">
        <v>-72305</v>
      </c>
      <c r="R596" s="64">
        <v>1944786.8566660001</v>
      </c>
      <c r="S596" s="65">
        <v>-414902.85666599998</v>
      </c>
      <c r="T596" s="60">
        <v>1.2709829819848828</v>
      </c>
    </row>
    <row r="597" spans="1:20" ht="14.45" hidden="1" customHeight="1" outlineLevel="4" collapsed="1" x14ac:dyDescent="0.25">
      <c r="A597" s="47" t="s">
        <v>2</v>
      </c>
      <c r="B597" s="47" t="s">
        <v>2</v>
      </c>
      <c r="C597" s="62" t="s">
        <v>2</v>
      </c>
      <c r="D597" s="63" t="s">
        <v>2</v>
      </c>
      <c r="E597" s="63" t="s">
        <v>2</v>
      </c>
      <c r="F597" s="47" t="s">
        <v>2</v>
      </c>
      <c r="H597" s="64">
        <v>506588</v>
      </c>
      <c r="I597" s="64">
        <v>4751</v>
      </c>
      <c r="J597" s="64">
        <v>511339</v>
      </c>
      <c r="K597" s="64">
        <v>180356.57</v>
      </c>
      <c r="L597" s="64">
        <v>0</v>
      </c>
      <c r="M597" s="64">
        <v>180356.57</v>
      </c>
      <c r="N597" s="64">
        <v>330982.43</v>
      </c>
      <c r="O597" s="60">
        <v>0.35271428543490718</v>
      </c>
      <c r="P597" s="64">
        <v>711434.70666599995</v>
      </c>
      <c r="Q597" s="65">
        <v>-22000</v>
      </c>
      <c r="R597" s="64">
        <v>689434.70666599995</v>
      </c>
      <c r="S597" s="65">
        <v>-178095.70666600001</v>
      </c>
      <c r="T597" s="60">
        <v>1.3482928285657851</v>
      </c>
    </row>
    <row r="598" spans="1:20" ht="14.45" hidden="1" customHeight="1" outlineLevel="4" collapsed="1" x14ac:dyDescent="0.25">
      <c r="A598" s="47" t="s">
        <v>2</v>
      </c>
      <c r="B598" s="47" t="s">
        <v>2</v>
      </c>
      <c r="C598" s="62" t="s">
        <v>2</v>
      </c>
      <c r="D598" s="63" t="s">
        <v>2</v>
      </c>
      <c r="E598" s="63" t="s">
        <v>2</v>
      </c>
      <c r="F598" s="47" t="s">
        <v>2</v>
      </c>
      <c r="H598" s="64">
        <v>302695</v>
      </c>
      <c r="I598" s="64">
        <v>1672</v>
      </c>
      <c r="J598" s="64">
        <v>304367</v>
      </c>
      <c r="K598" s="64">
        <v>99688.45</v>
      </c>
      <c r="L598" s="64">
        <v>0</v>
      </c>
      <c r="M598" s="64">
        <v>99688.45</v>
      </c>
      <c r="N598" s="64">
        <v>204678.55</v>
      </c>
      <c r="O598" s="60">
        <v>0.32752713007651946</v>
      </c>
      <c r="P598" s="64">
        <v>439699.97</v>
      </c>
      <c r="Q598" s="65">
        <v>-12115</v>
      </c>
      <c r="R598" s="64">
        <v>427584.97</v>
      </c>
      <c r="S598" s="65">
        <v>-123217.97</v>
      </c>
      <c r="T598" s="60">
        <v>1.4048335397727085</v>
      </c>
    </row>
    <row r="599" spans="1:20" ht="14.45" hidden="1" customHeight="1" outlineLevel="4" collapsed="1" x14ac:dyDescent="0.25">
      <c r="A599" s="47" t="s">
        <v>2</v>
      </c>
      <c r="B599" s="47" t="s">
        <v>2</v>
      </c>
      <c r="C599" s="62" t="s">
        <v>2</v>
      </c>
      <c r="D599" s="63" t="s">
        <v>2</v>
      </c>
      <c r="E599" s="63" t="s">
        <v>2</v>
      </c>
      <c r="F599" s="47" t="s">
        <v>2</v>
      </c>
      <c r="H599" s="64">
        <v>965443</v>
      </c>
      <c r="I599" s="64">
        <v>1179</v>
      </c>
      <c r="J599" s="64">
        <v>966622</v>
      </c>
      <c r="K599" s="64">
        <v>338402.98</v>
      </c>
      <c r="L599" s="64">
        <v>0</v>
      </c>
      <c r="M599" s="64">
        <v>338402.98</v>
      </c>
      <c r="N599" s="64">
        <v>628219.02</v>
      </c>
      <c r="O599" s="60">
        <v>0.35008822476624785</v>
      </c>
      <c r="P599" s="64">
        <v>1300132.3766669999</v>
      </c>
      <c r="Q599" s="65">
        <v>-41489</v>
      </c>
      <c r="R599" s="64">
        <v>1258643.3766669999</v>
      </c>
      <c r="S599" s="65">
        <v>-292021.376667</v>
      </c>
      <c r="T599" s="60">
        <v>1.3021050386469581</v>
      </c>
    </row>
    <row r="600" spans="1:20" ht="14.45" hidden="1" customHeight="1" outlineLevel="4" collapsed="1" x14ac:dyDescent="0.25">
      <c r="A600" s="47" t="s">
        <v>2</v>
      </c>
      <c r="B600" s="47" t="s">
        <v>2</v>
      </c>
      <c r="C600" s="62" t="s">
        <v>2</v>
      </c>
      <c r="D600" s="63" t="s">
        <v>2</v>
      </c>
      <c r="E600" s="63" t="s">
        <v>2</v>
      </c>
      <c r="F600" s="47" t="s">
        <v>2</v>
      </c>
      <c r="H600" s="64">
        <v>408322</v>
      </c>
      <c r="I600" s="64">
        <v>21301</v>
      </c>
      <c r="J600" s="64">
        <v>429623</v>
      </c>
      <c r="K600" s="64">
        <v>181230.07</v>
      </c>
      <c r="L600" s="64">
        <v>0</v>
      </c>
      <c r="M600" s="64">
        <v>181230.07</v>
      </c>
      <c r="N600" s="64">
        <v>248392.93</v>
      </c>
      <c r="O600" s="60">
        <v>0.42183512055918793</v>
      </c>
      <c r="P600" s="64">
        <v>698367.41</v>
      </c>
      <c r="Q600" s="65">
        <v>-25549</v>
      </c>
      <c r="R600" s="64">
        <v>672818.41</v>
      </c>
      <c r="S600" s="65">
        <v>-243195.41</v>
      </c>
      <c r="T600" s="60">
        <v>1.566067016896209</v>
      </c>
    </row>
    <row r="601" spans="1:20" ht="14.45" hidden="1" customHeight="1" outlineLevel="4" collapsed="1" x14ac:dyDescent="0.25">
      <c r="A601" s="47" t="s">
        <v>2</v>
      </c>
      <c r="B601" s="47" t="s">
        <v>2</v>
      </c>
      <c r="C601" s="62" t="s">
        <v>2</v>
      </c>
      <c r="D601" s="63" t="s">
        <v>2</v>
      </c>
      <c r="E601" s="63" t="s">
        <v>2</v>
      </c>
      <c r="F601" s="47" t="s">
        <v>2</v>
      </c>
      <c r="H601" s="64">
        <v>826879</v>
      </c>
      <c r="I601" s="64">
        <v>40976</v>
      </c>
      <c r="J601" s="64">
        <v>867855</v>
      </c>
      <c r="K601" s="64">
        <v>215078.53</v>
      </c>
      <c r="L601" s="64">
        <v>185.43</v>
      </c>
      <c r="M601" s="64">
        <v>215263.96</v>
      </c>
      <c r="N601" s="64">
        <v>652591.04</v>
      </c>
      <c r="O601" s="60">
        <v>0.24804138940260759</v>
      </c>
      <c r="P601" s="64">
        <v>1006094.736666</v>
      </c>
      <c r="Q601" s="65">
        <v>-34308</v>
      </c>
      <c r="R601" s="64">
        <v>971786.73666599998</v>
      </c>
      <c r="S601" s="65">
        <v>-104117.166666</v>
      </c>
      <c r="T601" s="60">
        <v>1.1199706940283802</v>
      </c>
    </row>
    <row r="602" spans="1:20" ht="14.45" hidden="1" customHeight="1" outlineLevel="4" collapsed="1" x14ac:dyDescent="0.25">
      <c r="A602" s="47" t="s">
        <v>2</v>
      </c>
      <c r="B602" s="47" t="s">
        <v>2</v>
      </c>
      <c r="C602" s="62" t="s">
        <v>2</v>
      </c>
      <c r="D602" s="63" t="s">
        <v>2</v>
      </c>
      <c r="E602" s="63" t="s">
        <v>2</v>
      </c>
      <c r="F602" s="47" t="s">
        <v>2</v>
      </c>
      <c r="H602" s="64">
        <v>520087</v>
      </c>
      <c r="I602" s="64">
        <v>4204</v>
      </c>
      <c r="J602" s="64">
        <v>524291</v>
      </c>
      <c r="K602" s="64">
        <v>206552.23</v>
      </c>
      <c r="L602" s="64">
        <v>0</v>
      </c>
      <c r="M602" s="64">
        <v>206552.23</v>
      </c>
      <c r="N602" s="64">
        <v>317738.77</v>
      </c>
      <c r="O602" s="60">
        <v>0.39396485920986629</v>
      </c>
      <c r="P602" s="64">
        <v>890699.373333</v>
      </c>
      <c r="Q602" s="65">
        <v>-23446</v>
      </c>
      <c r="R602" s="64">
        <v>867253.373333</v>
      </c>
      <c r="S602" s="65">
        <v>-342962.373333</v>
      </c>
      <c r="T602" s="60">
        <v>1.6541450708347083</v>
      </c>
    </row>
    <row r="603" spans="1:20" ht="14.45" hidden="1" customHeight="1" outlineLevel="4" collapsed="1" x14ac:dyDescent="0.25">
      <c r="A603" s="47" t="s">
        <v>2</v>
      </c>
      <c r="B603" s="47" t="s">
        <v>2</v>
      </c>
      <c r="C603" s="62" t="s">
        <v>2</v>
      </c>
      <c r="D603" s="63" t="s">
        <v>2</v>
      </c>
      <c r="E603" s="63" t="s">
        <v>2</v>
      </c>
      <c r="F603" s="47" t="s">
        <v>2</v>
      </c>
      <c r="H603" s="64">
        <v>979027</v>
      </c>
      <c r="I603" s="64">
        <v>21819</v>
      </c>
      <c r="J603" s="64">
        <v>1000846</v>
      </c>
      <c r="K603" s="64">
        <v>255373.64</v>
      </c>
      <c r="L603" s="64">
        <v>0</v>
      </c>
      <c r="M603" s="64">
        <v>255373.64</v>
      </c>
      <c r="N603" s="64">
        <v>745472.36</v>
      </c>
      <c r="O603" s="60">
        <v>0.2551577765210632</v>
      </c>
      <c r="P603" s="64">
        <v>1007931.846666</v>
      </c>
      <c r="Q603" s="65">
        <v>-45314</v>
      </c>
      <c r="R603" s="64">
        <v>962617.84666599997</v>
      </c>
      <c r="S603" s="64">
        <v>38228.153334000002</v>
      </c>
      <c r="T603" s="60">
        <v>0.96180416034634697</v>
      </c>
    </row>
    <row r="604" spans="1:20" ht="14.45" hidden="1" customHeight="1" outlineLevel="4" collapsed="1" x14ac:dyDescent="0.25">
      <c r="A604" s="47" t="s">
        <v>2</v>
      </c>
      <c r="B604" s="47" t="s">
        <v>2</v>
      </c>
      <c r="C604" s="62" t="s">
        <v>2</v>
      </c>
      <c r="D604" s="63" t="s">
        <v>2</v>
      </c>
      <c r="E604" s="63" t="s">
        <v>2</v>
      </c>
      <c r="F604" s="47" t="s">
        <v>2</v>
      </c>
      <c r="H604" s="64">
        <v>927615</v>
      </c>
      <c r="I604" s="64">
        <v>6729</v>
      </c>
      <c r="J604" s="64">
        <v>934344</v>
      </c>
      <c r="K604" s="64">
        <v>239425.71</v>
      </c>
      <c r="L604" s="64">
        <v>0</v>
      </c>
      <c r="M604" s="64">
        <v>239425.71</v>
      </c>
      <c r="N604" s="64">
        <v>694918.29</v>
      </c>
      <c r="O604" s="60">
        <v>0.25625006421617735</v>
      </c>
      <c r="P604" s="64">
        <v>1028247.320001</v>
      </c>
      <c r="Q604" s="65">
        <v>-41689</v>
      </c>
      <c r="R604" s="64">
        <v>986558.32000099996</v>
      </c>
      <c r="S604" s="65">
        <v>-52214.320001</v>
      </c>
      <c r="T604" s="60">
        <v>1.0558834005473359</v>
      </c>
    </row>
    <row r="605" spans="1:20" ht="14.45" hidden="1" customHeight="1" outlineLevel="4" collapsed="1" x14ac:dyDescent="0.25">
      <c r="A605" s="47" t="s">
        <v>2</v>
      </c>
      <c r="B605" s="47" t="s">
        <v>2</v>
      </c>
      <c r="C605" s="62" t="s">
        <v>2</v>
      </c>
      <c r="D605" s="63" t="s">
        <v>2</v>
      </c>
      <c r="E605" s="63" t="s">
        <v>2</v>
      </c>
      <c r="F605" s="47" t="s">
        <v>2</v>
      </c>
      <c r="H605" s="64">
        <v>1477503</v>
      </c>
      <c r="I605" s="64">
        <v>10876</v>
      </c>
      <c r="J605" s="64">
        <v>1488379</v>
      </c>
      <c r="K605" s="64">
        <v>423429.77</v>
      </c>
      <c r="L605" s="64">
        <v>0</v>
      </c>
      <c r="M605" s="64">
        <v>423429.77</v>
      </c>
      <c r="N605" s="64">
        <v>1064949.23</v>
      </c>
      <c r="O605" s="60">
        <v>0.28449055650476124</v>
      </c>
      <c r="P605" s="64">
        <v>1854409.3499990001</v>
      </c>
      <c r="Q605" s="65">
        <v>-65384</v>
      </c>
      <c r="R605" s="64">
        <v>1789025.3499990001</v>
      </c>
      <c r="S605" s="65">
        <v>-300646.34999900003</v>
      </c>
      <c r="T605" s="60">
        <v>1.2019958290186841</v>
      </c>
    </row>
    <row r="606" spans="1:20" ht="14.45" hidden="1" customHeight="1" outlineLevel="4" collapsed="1" x14ac:dyDescent="0.25">
      <c r="A606" s="47" t="s">
        <v>2</v>
      </c>
      <c r="B606" s="47" t="s">
        <v>2</v>
      </c>
      <c r="C606" s="62" t="s">
        <v>2</v>
      </c>
      <c r="D606" s="63" t="s">
        <v>2</v>
      </c>
      <c r="E606" s="63" t="s">
        <v>2</v>
      </c>
      <c r="F606" s="47" t="s">
        <v>2</v>
      </c>
      <c r="H606" s="64">
        <v>817096</v>
      </c>
      <c r="I606" s="64">
        <v>17108</v>
      </c>
      <c r="J606" s="64">
        <v>834204</v>
      </c>
      <c r="K606" s="64">
        <v>257962.51</v>
      </c>
      <c r="L606" s="64">
        <v>0</v>
      </c>
      <c r="M606" s="64">
        <v>257962.51</v>
      </c>
      <c r="N606" s="64">
        <v>576241.49</v>
      </c>
      <c r="O606" s="60">
        <v>0.30923192648321035</v>
      </c>
      <c r="P606" s="64">
        <v>1017600.880001</v>
      </c>
      <c r="Q606" s="65">
        <v>-35384</v>
      </c>
      <c r="R606" s="64">
        <v>982216.88000100001</v>
      </c>
      <c r="S606" s="65">
        <v>-148012.88000100001</v>
      </c>
      <c r="T606" s="60">
        <v>1.1774300770566912</v>
      </c>
    </row>
    <row r="607" spans="1:20" ht="14.45" hidden="1" customHeight="1" outlineLevel="4" collapsed="1" x14ac:dyDescent="0.25">
      <c r="A607" s="47" t="s">
        <v>2</v>
      </c>
      <c r="B607" s="47" t="s">
        <v>2</v>
      </c>
      <c r="C607" s="62" t="s">
        <v>2</v>
      </c>
      <c r="D607" s="63" t="s">
        <v>2</v>
      </c>
      <c r="E607" s="63" t="s">
        <v>2</v>
      </c>
      <c r="F607" s="47" t="s">
        <v>2</v>
      </c>
      <c r="H607" s="64">
        <v>694510</v>
      </c>
      <c r="I607" s="64">
        <v>60706</v>
      </c>
      <c r="J607" s="64">
        <v>755216</v>
      </c>
      <c r="K607" s="64">
        <v>214298.46</v>
      </c>
      <c r="L607" s="64">
        <v>150.43</v>
      </c>
      <c r="M607" s="64">
        <v>214448.89</v>
      </c>
      <c r="N607" s="64">
        <v>540767.11</v>
      </c>
      <c r="O607" s="60">
        <v>0.28395702686383761</v>
      </c>
      <c r="P607" s="64">
        <v>1031669.4333330001</v>
      </c>
      <c r="Q607" s="65">
        <v>-32139</v>
      </c>
      <c r="R607" s="64">
        <v>999530.43333300005</v>
      </c>
      <c r="S607" s="65">
        <v>-244464.86333299999</v>
      </c>
      <c r="T607" s="60">
        <v>1.3237019122118705</v>
      </c>
    </row>
    <row r="608" spans="1:20" ht="14.45" hidden="1" customHeight="1" outlineLevel="4" collapsed="1" x14ac:dyDescent="0.25">
      <c r="A608" s="47" t="s">
        <v>2</v>
      </c>
      <c r="B608" s="47" t="s">
        <v>2</v>
      </c>
      <c r="C608" s="62" t="s">
        <v>2</v>
      </c>
      <c r="D608" s="63" t="s">
        <v>2</v>
      </c>
      <c r="E608" s="63" t="s">
        <v>2</v>
      </c>
      <c r="F608" s="47" t="s">
        <v>2</v>
      </c>
      <c r="H608" s="64">
        <v>167436</v>
      </c>
      <c r="I608" s="64">
        <v>3253</v>
      </c>
      <c r="J608" s="64">
        <v>170689</v>
      </c>
      <c r="K608" s="64">
        <v>62674.26</v>
      </c>
      <c r="L608" s="64">
        <v>0</v>
      </c>
      <c r="M608" s="64">
        <v>62674.26</v>
      </c>
      <c r="N608" s="64">
        <v>108014.74</v>
      </c>
      <c r="O608" s="60">
        <v>0.36718394272624483</v>
      </c>
      <c r="P608" s="64">
        <v>220557.82333300001</v>
      </c>
      <c r="Q608" s="65">
        <v>-8341</v>
      </c>
      <c r="R608" s="64">
        <v>212216.82333300001</v>
      </c>
      <c r="S608" s="65">
        <v>-41527.823333</v>
      </c>
      <c r="T608" s="60">
        <v>1.2432952523771303</v>
      </c>
    </row>
    <row r="609" spans="1:20" ht="14.45" hidden="1" customHeight="1" outlineLevel="4" collapsed="1" x14ac:dyDescent="0.25">
      <c r="A609" s="47" t="s">
        <v>2</v>
      </c>
      <c r="B609" s="47" t="s">
        <v>2</v>
      </c>
      <c r="C609" s="62" t="s">
        <v>2</v>
      </c>
      <c r="D609" s="63" t="s">
        <v>2</v>
      </c>
      <c r="E609" s="63" t="s">
        <v>2</v>
      </c>
      <c r="F609" s="47" t="s">
        <v>2</v>
      </c>
      <c r="H609" s="64">
        <v>366775</v>
      </c>
      <c r="I609" s="64">
        <v>68778</v>
      </c>
      <c r="J609" s="64">
        <v>435553</v>
      </c>
      <c r="K609" s="64">
        <v>0</v>
      </c>
      <c r="L609" s="64">
        <v>0</v>
      </c>
      <c r="M609" s="64">
        <v>0</v>
      </c>
      <c r="N609" s="64">
        <v>435553</v>
      </c>
      <c r="O609" s="60">
        <v>0</v>
      </c>
      <c r="P609" s="64">
        <v>10</v>
      </c>
      <c r="Q609" s="65">
        <v>-2501848</v>
      </c>
      <c r="R609" s="65">
        <v>-2501838</v>
      </c>
      <c r="S609" s="64">
        <v>2937391</v>
      </c>
      <c r="T609" s="67">
        <v>-5.7440495186578904</v>
      </c>
    </row>
    <row r="610" spans="1:20" ht="14.45" hidden="1" customHeight="1" outlineLevel="4" collapsed="1" x14ac:dyDescent="0.25">
      <c r="A610" s="47" t="s">
        <v>2</v>
      </c>
      <c r="B610" s="47" t="s">
        <v>2</v>
      </c>
      <c r="C610" s="62" t="s">
        <v>2</v>
      </c>
      <c r="D610" s="63" t="s">
        <v>2</v>
      </c>
      <c r="E610" s="63" t="s">
        <v>2</v>
      </c>
      <c r="F610" s="47" t="s">
        <v>2</v>
      </c>
      <c r="H610" s="64">
        <v>6300</v>
      </c>
      <c r="I610" s="64">
        <v>301</v>
      </c>
      <c r="J610" s="64">
        <v>6601</v>
      </c>
      <c r="K610" s="64">
        <v>5045.91</v>
      </c>
      <c r="L610" s="64">
        <v>0</v>
      </c>
      <c r="M610" s="64">
        <v>5045.91</v>
      </c>
      <c r="N610" s="64">
        <v>1555.09</v>
      </c>
      <c r="O610" s="60">
        <v>0.76441599757612488</v>
      </c>
      <c r="P610" s="64">
        <v>15766.62</v>
      </c>
      <c r="Q610" s="65">
        <v>-495</v>
      </c>
      <c r="R610" s="64">
        <v>15271.62</v>
      </c>
      <c r="S610" s="65">
        <v>-8670.6200000000008</v>
      </c>
      <c r="T610" s="60">
        <v>2.3135312831389183</v>
      </c>
    </row>
    <row r="611" spans="1:20" ht="14.45" hidden="1" customHeight="1" outlineLevel="4" collapsed="1" x14ac:dyDescent="0.25">
      <c r="A611" s="47" t="s">
        <v>2</v>
      </c>
      <c r="B611" s="47" t="s">
        <v>2</v>
      </c>
      <c r="C611" s="62" t="s">
        <v>2</v>
      </c>
      <c r="D611" s="63" t="s">
        <v>2</v>
      </c>
      <c r="E611" s="63" t="s">
        <v>2</v>
      </c>
      <c r="F611" s="47" t="s">
        <v>2</v>
      </c>
      <c r="H611" s="64">
        <v>437729</v>
      </c>
      <c r="I611" s="64">
        <v>5023</v>
      </c>
      <c r="J611" s="64">
        <v>442752</v>
      </c>
      <c r="K611" s="64">
        <v>69198.509999999995</v>
      </c>
      <c r="L611" s="64">
        <v>0</v>
      </c>
      <c r="M611" s="64">
        <v>69198.509999999995</v>
      </c>
      <c r="N611" s="64">
        <v>373553.49</v>
      </c>
      <c r="O611" s="60">
        <v>0.15629180669991327</v>
      </c>
      <c r="P611" s="64">
        <v>462073.35</v>
      </c>
      <c r="Q611" s="65">
        <v>-16853</v>
      </c>
      <c r="R611" s="64">
        <v>445220.35</v>
      </c>
      <c r="S611" s="65">
        <v>-2468.35</v>
      </c>
      <c r="T611" s="60">
        <v>1.0055750171653657</v>
      </c>
    </row>
    <row r="612" spans="1:20" ht="14.45" hidden="1" customHeight="1" outlineLevel="4" collapsed="1" x14ac:dyDescent="0.25">
      <c r="A612" s="47" t="s">
        <v>2</v>
      </c>
      <c r="B612" s="47" t="s">
        <v>2</v>
      </c>
      <c r="C612" s="62" t="s">
        <v>2</v>
      </c>
      <c r="D612" s="63" t="s">
        <v>2</v>
      </c>
      <c r="E612" s="63" t="s">
        <v>2</v>
      </c>
      <c r="F612" s="47" t="s">
        <v>2</v>
      </c>
      <c r="H612" s="64">
        <v>23217</v>
      </c>
      <c r="I612" s="64">
        <v>17667</v>
      </c>
      <c r="J612" s="64">
        <v>40884</v>
      </c>
      <c r="K612" s="64">
        <v>1769.21</v>
      </c>
      <c r="L612" s="64">
        <v>0</v>
      </c>
      <c r="M612" s="64">
        <v>1769.21</v>
      </c>
      <c r="N612" s="64">
        <v>39114.79</v>
      </c>
      <c r="O612" s="60">
        <v>4.3273896878974663E-2</v>
      </c>
      <c r="P612" s="64">
        <v>6742.43</v>
      </c>
      <c r="Q612" s="65">
        <v>-1663</v>
      </c>
      <c r="R612" s="64">
        <v>5079.43</v>
      </c>
      <c r="S612" s="64">
        <v>35804.57</v>
      </c>
      <c r="T612" s="60">
        <v>0.12424004500538108</v>
      </c>
    </row>
    <row r="613" spans="1:20" ht="14.45" hidden="1" customHeight="1" outlineLevel="4" collapsed="1" x14ac:dyDescent="0.25">
      <c r="A613" s="47" t="s">
        <v>2</v>
      </c>
      <c r="B613" s="47" t="s">
        <v>2</v>
      </c>
      <c r="C613" s="62" t="s">
        <v>2</v>
      </c>
      <c r="D613" s="63" t="s">
        <v>2</v>
      </c>
      <c r="E613" s="63" t="s">
        <v>2</v>
      </c>
      <c r="F613" s="47" t="s">
        <v>2</v>
      </c>
      <c r="H613" s="64">
        <v>327184</v>
      </c>
      <c r="I613" s="64">
        <v>1703</v>
      </c>
      <c r="J613" s="64">
        <v>328887</v>
      </c>
      <c r="K613" s="64">
        <v>112602.73</v>
      </c>
      <c r="L613" s="64">
        <v>157.87</v>
      </c>
      <c r="M613" s="64">
        <v>112760.6</v>
      </c>
      <c r="N613" s="64">
        <v>216126.4</v>
      </c>
      <c r="O613" s="60">
        <v>0.3428551447761693</v>
      </c>
      <c r="P613" s="64">
        <v>386577.623333</v>
      </c>
      <c r="Q613" s="65">
        <v>-15266</v>
      </c>
      <c r="R613" s="64">
        <v>371311.623333</v>
      </c>
      <c r="S613" s="65">
        <v>-42582.493332999999</v>
      </c>
      <c r="T613" s="60">
        <v>1.1294745409000659</v>
      </c>
    </row>
    <row r="614" spans="1:20" ht="14.45" hidden="1" customHeight="1" outlineLevel="4" collapsed="1" x14ac:dyDescent="0.25">
      <c r="A614" s="47" t="s">
        <v>2</v>
      </c>
      <c r="B614" s="47" t="s">
        <v>2</v>
      </c>
      <c r="C614" s="62" t="s">
        <v>2</v>
      </c>
      <c r="D614" s="63" t="s">
        <v>2</v>
      </c>
      <c r="E614" s="63" t="s">
        <v>2</v>
      </c>
      <c r="F614" s="47" t="s">
        <v>2</v>
      </c>
      <c r="H614" s="64">
        <v>1544301</v>
      </c>
      <c r="I614" s="64">
        <v>18892</v>
      </c>
      <c r="J614" s="64">
        <v>1563193</v>
      </c>
      <c r="K614" s="64">
        <v>245213.58</v>
      </c>
      <c r="L614" s="64">
        <v>53.24</v>
      </c>
      <c r="M614" s="64">
        <v>245266.82</v>
      </c>
      <c r="N614" s="64">
        <v>1317926.18</v>
      </c>
      <c r="O614" s="60">
        <v>0.15690117599042472</v>
      </c>
      <c r="P614" s="64">
        <v>985611.126666</v>
      </c>
      <c r="Q614" s="65">
        <v>-74132</v>
      </c>
      <c r="R614" s="64">
        <v>911479.126666</v>
      </c>
      <c r="S614" s="64">
        <v>651660.63333400001</v>
      </c>
      <c r="T614" s="60">
        <v>0.58312208835761159</v>
      </c>
    </row>
    <row r="615" spans="1:20" ht="14.45" hidden="1" customHeight="1" outlineLevel="4" collapsed="1" x14ac:dyDescent="0.25">
      <c r="A615" s="47" t="s">
        <v>2</v>
      </c>
      <c r="B615" s="47" t="s">
        <v>2</v>
      </c>
      <c r="C615" s="62" t="s">
        <v>2</v>
      </c>
      <c r="D615" s="63" t="s">
        <v>2</v>
      </c>
      <c r="E615" s="63" t="s">
        <v>2</v>
      </c>
      <c r="F615" s="47" t="s">
        <v>2</v>
      </c>
      <c r="H615" s="64">
        <v>820229</v>
      </c>
      <c r="I615" s="64">
        <v>56883</v>
      </c>
      <c r="J615" s="64">
        <v>877112</v>
      </c>
      <c r="K615" s="64">
        <v>36104.870000000003</v>
      </c>
      <c r="L615" s="64">
        <v>0</v>
      </c>
      <c r="M615" s="64">
        <v>36104.870000000003</v>
      </c>
      <c r="N615" s="64">
        <v>841007.13</v>
      </c>
      <c r="O615" s="60">
        <v>4.1163352000656697E-2</v>
      </c>
      <c r="P615" s="64">
        <v>165137.32</v>
      </c>
      <c r="Q615" s="65">
        <v>-1443043</v>
      </c>
      <c r="R615" s="65">
        <v>-1277905.68</v>
      </c>
      <c r="S615" s="64">
        <v>2155017.6800000002</v>
      </c>
      <c r="T615" s="67">
        <v>-1.456946980545244</v>
      </c>
    </row>
    <row r="616" spans="1:20" ht="14.45" hidden="1" customHeight="1" outlineLevel="4" collapsed="1" x14ac:dyDescent="0.25">
      <c r="A616" s="47" t="s">
        <v>2</v>
      </c>
      <c r="B616" s="47" t="s">
        <v>2</v>
      </c>
      <c r="C616" s="62" t="s">
        <v>2</v>
      </c>
      <c r="D616" s="63" t="s">
        <v>2</v>
      </c>
      <c r="E616" s="63" t="s">
        <v>2</v>
      </c>
      <c r="F616" s="47" t="s">
        <v>2</v>
      </c>
      <c r="H616" s="64">
        <v>4182557</v>
      </c>
      <c r="I616" s="64">
        <v>62646</v>
      </c>
      <c r="J616" s="64">
        <v>4245203</v>
      </c>
      <c r="K616" s="64">
        <v>1182464.77</v>
      </c>
      <c r="L616" s="64">
        <v>336.749999</v>
      </c>
      <c r="M616" s="64">
        <v>1182801.519999</v>
      </c>
      <c r="N616" s="64">
        <v>3062401.4800010002</v>
      </c>
      <c r="O616" s="60">
        <v>0.27862072084632938</v>
      </c>
      <c r="P616" s="64">
        <v>4725739.71</v>
      </c>
      <c r="Q616" s="65">
        <v>-178822</v>
      </c>
      <c r="R616" s="64">
        <v>4546917.71</v>
      </c>
      <c r="S616" s="65">
        <v>-302051.45999900001</v>
      </c>
      <c r="T616" s="60">
        <v>1.0711512405882593</v>
      </c>
    </row>
    <row r="617" spans="1:20" ht="14.45" hidden="1" customHeight="1" outlineLevel="4" collapsed="1" x14ac:dyDescent="0.25">
      <c r="A617" s="47" t="s">
        <v>2</v>
      </c>
      <c r="B617" s="47" t="s">
        <v>2</v>
      </c>
      <c r="C617" s="62" t="s">
        <v>2</v>
      </c>
      <c r="D617" s="63" t="s">
        <v>2</v>
      </c>
      <c r="E617" s="63" t="s">
        <v>2</v>
      </c>
      <c r="F617" s="47" t="s">
        <v>2</v>
      </c>
      <c r="H617" s="64">
        <v>1795221</v>
      </c>
      <c r="I617" s="64">
        <v>9420</v>
      </c>
      <c r="J617" s="64">
        <v>1804641</v>
      </c>
      <c r="K617" s="64">
        <v>525155.81999999995</v>
      </c>
      <c r="L617" s="64">
        <v>11966.4</v>
      </c>
      <c r="M617" s="64">
        <v>537122.22</v>
      </c>
      <c r="N617" s="64">
        <v>1267518.78</v>
      </c>
      <c r="O617" s="60">
        <v>0.29763383409775129</v>
      </c>
      <c r="P617" s="64">
        <v>2075669.506665</v>
      </c>
      <c r="Q617" s="65">
        <v>-80073</v>
      </c>
      <c r="R617" s="64">
        <v>1995596.506665</v>
      </c>
      <c r="S617" s="65">
        <v>-202921.90666499999</v>
      </c>
      <c r="T617" s="60">
        <v>1.1124444732581162</v>
      </c>
    </row>
    <row r="618" spans="1:20" ht="14.45" hidden="1" customHeight="1" outlineLevel="4" collapsed="1" x14ac:dyDescent="0.25">
      <c r="A618" s="47" t="s">
        <v>2</v>
      </c>
      <c r="B618" s="47" t="s">
        <v>2</v>
      </c>
      <c r="C618" s="62" t="s">
        <v>2</v>
      </c>
      <c r="D618" s="63" t="s">
        <v>2</v>
      </c>
      <c r="E618" s="63" t="s">
        <v>2</v>
      </c>
      <c r="F618" s="47" t="s">
        <v>2</v>
      </c>
      <c r="H618" s="64">
        <v>791716</v>
      </c>
      <c r="I618" s="64">
        <v>0</v>
      </c>
      <c r="J618" s="64">
        <v>791716</v>
      </c>
      <c r="K618" s="64">
        <v>175947.38</v>
      </c>
      <c r="L618" s="64">
        <v>0</v>
      </c>
      <c r="M618" s="64">
        <v>175947.38</v>
      </c>
      <c r="N618" s="64">
        <v>615768.62</v>
      </c>
      <c r="O618" s="60">
        <v>0.22223547332629376</v>
      </c>
      <c r="P618" s="64">
        <v>785006.33666699997</v>
      </c>
      <c r="Q618" s="65">
        <v>-36550</v>
      </c>
      <c r="R618" s="64">
        <v>748456.33666699997</v>
      </c>
      <c r="S618" s="64">
        <v>43259.663332999997</v>
      </c>
      <c r="T618" s="60">
        <v>0.94535961969569893</v>
      </c>
    </row>
    <row r="619" spans="1:20" ht="14.45" hidden="1" customHeight="1" outlineLevel="4" collapsed="1" x14ac:dyDescent="0.25">
      <c r="A619" s="47" t="s">
        <v>2</v>
      </c>
      <c r="B619" s="47" t="s">
        <v>2</v>
      </c>
      <c r="C619" s="62" t="s">
        <v>2</v>
      </c>
      <c r="D619" s="63" t="s">
        <v>2</v>
      </c>
      <c r="E619" s="63" t="s">
        <v>2</v>
      </c>
      <c r="F619" s="47" t="s">
        <v>2</v>
      </c>
      <c r="H619" s="64">
        <v>2316080</v>
      </c>
      <c r="I619" s="64">
        <v>15364</v>
      </c>
      <c r="J619" s="64">
        <v>2331444</v>
      </c>
      <c r="K619" s="64">
        <v>540938.35</v>
      </c>
      <c r="L619" s="64">
        <v>0</v>
      </c>
      <c r="M619" s="64">
        <v>540938.35</v>
      </c>
      <c r="N619" s="64">
        <v>1790505.65</v>
      </c>
      <c r="O619" s="60">
        <v>0.23201859019560409</v>
      </c>
      <c r="P619" s="64">
        <v>2424700.6433330001</v>
      </c>
      <c r="Q619" s="65">
        <v>-105905</v>
      </c>
      <c r="R619" s="64">
        <v>2318795.6433330001</v>
      </c>
      <c r="S619" s="64">
        <v>12648.356667</v>
      </c>
      <c r="T619" s="60">
        <v>0.99457488291934093</v>
      </c>
    </row>
    <row r="620" spans="1:20" ht="14.45" hidden="1" customHeight="1" outlineLevel="4" collapsed="1" x14ac:dyDescent="0.25">
      <c r="A620" s="47" t="s">
        <v>2</v>
      </c>
      <c r="B620" s="47" t="s">
        <v>2</v>
      </c>
      <c r="C620" s="62" t="s">
        <v>2</v>
      </c>
      <c r="D620" s="63" t="s">
        <v>2</v>
      </c>
      <c r="E620" s="63" t="s">
        <v>2</v>
      </c>
      <c r="F620" s="47" t="s">
        <v>2</v>
      </c>
      <c r="H620" s="64">
        <v>846433</v>
      </c>
      <c r="I620" s="64">
        <v>1884</v>
      </c>
      <c r="J620" s="64">
        <v>848317</v>
      </c>
      <c r="K620" s="64">
        <v>239006.32</v>
      </c>
      <c r="L620" s="64">
        <v>0</v>
      </c>
      <c r="M620" s="64">
        <v>239006.32</v>
      </c>
      <c r="N620" s="64">
        <v>609310.68000000005</v>
      </c>
      <c r="O620" s="60">
        <v>0.28174175455637457</v>
      </c>
      <c r="P620" s="64">
        <v>919856.32666699996</v>
      </c>
      <c r="Q620" s="65">
        <v>-35181</v>
      </c>
      <c r="R620" s="64">
        <v>884675.32666699996</v>
      </c>
      <c r="S620" s="65">
        <v>-36358.326667000001</v>
      </c>
      <c r="T620" s="60">
        <v>1.0428593635009082</v>
      </c>
    </row>
    <row r="621" spans="1:20" ht="14.45" hidden="1" customHeight="1" outlineLevel="4" collapsed="1" x14ac:dyDescent="0.25">
      <c r="A621" s="47" t="s">
        <v>2</v>
      </c>
      <c r="B621" s="47" t="s">
        <v>2</v>
      </c>
      <c r="C621" s="62" t="s">
        <v>2</v>
      </c>
      <c r="D621" s="63" t="s">
        <v>2</v>
      </c>
      <c r="E621" s="63" t="s">
        <v>2</v>
      </c>
      <c r="F621" s="47" t="s">
        <v>2</v>
      </c>
      <c r="H621" s="64">
        <v>1568872</v>
      </c>
      <c r="I621" s="64">
        <v>16542</v>
      </c>
      <c r="J621" s="64">
        <v>1585414</v>
      </c>
      <c r="K621" s="64">
        <v>534821.55000000005</v>
      </c>
      <c r="L621" s="64">
        <v>0</v>
      </c>
      <c r="M621" s="64">
        <v>534821.55000000005</v>
      </c>
      <c r="N621" s="64">
        <v>1050592.45</v>
      </c>
      <c r="O621" s="60">
        <v>0.33733873297447858</v>
      </c>
      <c r="P621" s="64">
        <v>2171172.4</v>
      </c>
      <c r="Q621" s="65">
        <v>-69666</v>
      </c>
      <c r="R621" s="64">
        <v>2101506.4</v>
      </c>
      <c r="S621" s="65">
        <v>-516092.4</v>
      </c>
      <c r="T621" s="60">
        <v>1.3255253202002757</v>
      </c>
    </row>
    <row r="622" spans="1:20" ht="14.45" hidden="1" customHeight="1" outlineLevel="4" collapsed="1" x14ac:dyDescent="0.25">
      <c r="A622" s="47" t="s">
        <v>2</v>
      </c>
      <c r="B622" s="47" t="s">
        <v>2</v>
      </c>
      <c r="C622" s="62" t="s">
        <v>2</v>
      </c>
      <c r="D622" s="63" t="s">
        <v>2</v>
      </c>
      <c r="E622" s="63" t="s">
        <v>2</v>
      </c>
      <c r="F622" s="47" t="s">
        <v>2</v>
      </c>
      <c r="H622" s="64">
        <v>810522</v>
      </c>
      <c r="I622" s="64">
        <v>8945</v>
      </c>
      <c r="J622" s="64">
        <v>819467</v>
      </c>
      <c r="K622" s="64">
        <v>261106.46</v>
      </c>
      <c r="L622" s="64">
        <v>90.4</v>
      </c>
      <c r="M622" s="64">
        <v>261196.86</v>
      </c>
      <c r="N622" s="64">
        <v>558270.14</v>
      </c>
      <c r="O622" s="60">
        <v>0.31873993705664777</v>
      </c>
      <c r="P622" s="64">
        <v>1246375.8966649999</v>
      </c>
      <c r="Q622" s="65">
        <v>-38421</v>
      </c>
      <c r="R622" s="64">
        <v>1207954.8966649999</v>
      </c>
      <c r="S622" s="65">
        <v>-388578.29666499997</v>
      </c>
      <c r="T622" s="60">
        <v>1.4741841912670064</v>
      </c>
    </row>
    <row r="623" spans="1:20" ht="14.45" hidden="1" customHeight="1" outlineLevel="4" collapsed="1" x14ac:dyDescent="0.25">
      <c r="A623" s="47" t="s">
        <v>2</v>
      </c>
      <c r="B623" s="47" t="s">
        <v>2</v>
      </c>
      <c r="C623" s="62" t="s">
        <v>2</v>
      </c>
      <c r="D623" s="63" t="s">
        <v>2</v>
      </c>
      <c r="E623" s="63" t="s">
        <v>2</v>
      </c>
      <c r="F623" s="47" t="s">
        <v>2</v>
      </c>
      <c r="H623" s="64">
        <v>2080464</v>
      </c>
      <c r="I623" s="64">
        <v>3768</v>
      </c>
      <c r="J623" s="64">
        <v>2084232</v>
      </c>
      <c r="K623" s="64">
        <v>672952.53</v>
      </c>
      <c r="L623" s="64">
        <v>6607.27</v>
      </c>
      <c r="M623" s="64">
        <v>679559.8</v>
      </c>
      <c r="N623" s="64">
        <v>1404672.2</v>
      </c>
      <c r="O623" s="60">
        <v>0.3260480599088777</v>
      </c>
      <c r="P623" s="64">
        <v>2767847.239999</v>
      </c>
      <c r="Q623" s="65">
        <v>-91355</v>
      </c>
      <c r="R623" s="64">
        <v>2676492.239999</v>
      </c>
      <c r="S623" s="65">
        <v>-598867.509999</v>
      </c>
      <c r="T623" s="60">
        <v>1.2873324610691133</v>
      </c>
    </row>
    <row r="624" spans="1:20" ht="14.45" hidden="1" customHeight="1" outlineLevel="4" collapsed="1" x14ac:dyDescent="0.25">
      <c r="A624" s="47" t="s">
        <v>2</v>
      </c>
      <c r="B624" s="47" t="s">
        <v>2</v>
      </c>
      <c r="C624" s="62" t="s">
        <v>2</v>
      </c>
      <c r="D624" s="63" t="s">
        <v>2</v>
      </c>
      <c r="E624" s="63" t="s">
        <v>2</v>
      </c>
      <c r="F624" s="47" t="s">
        <v>2</v>
      </c>
      <c r="H624" s="64">
        <v>87011</v>
      </c>
      <c r="I624" s="64">
        <v>3768</v>
      </c>
      <c r="J624" s="64">
        <v>90779</v>
      </c>
      <c r="K624" s="64">
        <v>21930.57</v>
      </c>
      <c r="L624" s="64">
        <v>0</v>
      </c>
      <c r="M624" s="64">
        <v>21930.57</v>
      </c>
      <c r="N624" s="64">
        <v>68848.429999999993</v>
      </c>
      <c r="O624" s="60">
        <v>0.24158197380451427</v>
      </c>
      <c r="P624" s="64">
        <v>108880.47</v>
      </c>
      <c r="Q624" s="65">
        <v>-1727</v>
      </c>
      <c r="R624" s="64">
        <v>107153.47</v>
      </c>
      <c r="S624" s="65">
        <v>-16374.47</v>
      </c>
      <c r="T624" s="60">
        <v>1.1803772899018496</v>
      </c>
    </row>
    <row r="625" spans="1:20" ht="14.45" hidden="1" customHeight="1" outlineLevel="4" collapsed="1" x14ac:dyDescent="0.25">
      <c r="A625" s="47" t="s">
        <v>2</v>
      </c>
      <c r="B625" s="47" t="s">
        <v>2</v>
      </c>
      <c r="C625" s="62" t="s">
        <v>2</v>
      </c>
      <c r="D625" s="63" t="s">
        <v>2</v>
      </c>
      <c r="E625" s="63" t="s">
        <v>2</v>
      </c>
      <c r="F625" s="47" t="s">
        <v>2</v>
      </c>
      <c r="H625" s="64">
        <v>460290</v>
      </c>
      <c r="I625" s="64">
        <v>1884</v>
      </c>
      <c r="J625" s="64">
        <v>462174</v>
      </c>
      <c r="K625" s="64">
        <v>150335.09</v>
      </c>
      <c r="L625" s="64">
        <v>0</v>
      </c>
      <c r="M625" s="64">
        <v>150335.09</v>
      </c>
      <c r="N625" s="64">
        <v>311838.90999999997</v>
      </c>
      <c r="O625" s="60">
        <v>0.32527812036159542</v>
      </c>
      <c r="P625" s="64">
        <v>604136.58333199995</v>
      </c>
      <c r="Q625" s="65">
        <v>-21227</v>
      </c>
      <c r="R625" s="64">
        <v>582909.58333199995</v>
      </c>
      <c r="S625" s="65">
        <v>-120735.58333199999</v>
      </c>
      <c r="T625" s="60">
        <v>1.2612340446065768</v>
      </c>
    </row>
    <row r="626" spans="1:20" ht="14.45" hidden="1" customHeight="1" outlineLevel="4" collapsed="1" x14ac:dyDescent="0.25">
      <c r="A626" s="47" t="s">
        <v>2</v>
      </c>
      <c r="B626" s="47" t="s">
        <v>2</v>
      </c>
      <c r="C626" s="62" t="s">
        <v>2</v>
      </c>
      <c r="D626" s="63" t="s">
        <v>2</v>
      </c>
      <c r="E626" s="63" t="s">
        <v>2</v>
      </c>
      <c r="F626" s="47" t="s">
        <v>2</v>
      </c>
      <c r="H626" s="64">
        <v>991401</v>
      </c>
      <c r="I626" s="64">
        <v>5652</v>
      </c>
      <c r="J626" s="64">
        <v>997053</v>
      </c>
      <c r="K626" s="64">
        <v>225843.13</v>
      </c>
      <c r="L626" s="64">
        <v>0</v>
      </c>
      <c r="M626" s="64">
        <v>225843.13</v>
      </c>
      <c r="N626" s="64">
        <v>771209.87</v>
      </c>
      <c r="O626" s="60">
        <v>0.22651065690590169</v>
      </c>
      <c r="P626" s="64">
        <v>890447.52333400003</v>
      </c>
      <c r="Q626" s="65">
        <v>-41305</v>
      </c>
      <c r="R626" s="64">
        <v>849142.52333400003</v>
      </c>
      <c r="S626" s="64">
        <v>147910.476666</v>
      </c>
      <c r="T626" s="60">
        <v>0.85165234278819679</v>
      </c>
    </row>
    <row r="627" spans="1:20" ht="14.45" hidden="1" customHeight="1" outlineLevel="4" collapsed="1" x14ac:dyDescent="0.25">
      <c r="A627" s="47" t="s">
        <v>2</v>
      </c>
      <c r="B627" s="47" t="s">
        <v>2</v>
      </c>
      <c r="C627" s="62" t="s">
        <v>2</v>
      </c>
      <c r="D627" s="63" t="s">
        <v>2</v>
      </c>
      <c r="E627" s="63" t="s">
        <v>2</v>
      </c>
      <c r="F627" s="47" t="s">
        <v>2</v>
      </c>
      <c r="H627" s="64">
        <v>1591081</v>
      </c>
      <c r="I627" s="64">
        <v>2717</v>
      </c>
      <c r="J627" s="64">
        <v>1593798</v>
      </c>
      <c r="K627" s="64">
        <v>530168.89</v>
      </c>
      <c r="L627" s="64">
        <v>0</v>
      </c>
      <c r="M627" s="64">
        <v>530168.89</v>
      </c>
      <c r="N627" s="64">
        <v>1063629.1100000001</v>
      </c>
      <c r="O627" s="60">
        <v>0.33264497132007947</v>
      </c>
      <c r="P627" s="64">
        <v>2326573.2666659998</v>
      </c>
      <c r="Q627" s="65">
        <v>-65058</v>
      </c>
      <c r="R627" s="64">
        <v>2261515.2666659998</v>
      </c>
      <c r="S627" s="65">
        <v>-667717.26666600001</v>
      </c>
      <c r="T627" s="60">
        <v>1.4189472358893662</v>
      </c>
    </row>
    <row r="628" spans="1:20" ht="14.45" hidden="1" customHeight="1" outlineLevel="4" collapsed="1" x14ac:dyDescent="0.25">
      <c r="A628" s="47" t="s">
        <v>2</v>
      </c>
      <c r="B628" s="47" t="s">
        <v>2</v>
      </c>
      <c r="C628" s="62" t="s">
        <v>2</v>
      </c>
      <c r="D628" s="63" t="s">
        <v>2</v>
      </c>
      <c r="E628" s="63" t="s">
        <v>2</v>
      </c>
      <c r="F628" s="47" t="s">
        <v>2</v>
      </c>
      <c r="H628" s="64">
        <v>1402423</v>
      </c>
      <c r="I628" s="64">
        <v>5652</v>
      </c>
      <c r="J628" s="64">
        <v>1408075</v>
      </c>
      <c r="K628" s="64">
        <v>412361.67</v>
      </c>
      <c r="L628" s="64">
        <v>0</v>
      </c>
      <c r="M628" s="64">
        <v>412361.67</v>
      </c>
      <c r="N628" s="64">
        <v>995713.33</v>
      </c>
      <c r="O628" s="60">
        <v>0.29285490474584097</v>
      </c>
      <c r="P628" s="64">
        <v>1660118.45</v>
      </c>
      <c r="Q628" s="65">
        <v>-57907</v>
      </c>
      <c r="R628" s="64">
        <v>1602211.45</v>
      </c>
      <c r="S628" s="65">
        <v>-194136.45</v>
      </c>
      <c r="T628" s="60">
        <v>1.1378736572980843</v>
      </c>
    </row>
    <row r="629" spans="1:20" ht="14.45" hidden="1" customHeight="1" outlineLevel="4" collapsed="1" x14ac:dyDescent="0.25">
      <c r="A629" s="47" t="s">
        <v>2</v>
      </c>
      <c r="B629" s="47" t="s">
        <v>2</v>
      </c>
      <c r="C629" s="62" t="s">
        <v>2</v>
      </c>
      <c r="D629" s="63" t="s">
        <v>2</v>
      </c>
      <c r="E629" s="63" t="s">
        <v>2</v>
      </c>
      <c r="F629" s="47" t="s">
        <v>2</v>
      </c>
      <c r="H629" s="64">
        <v>411220</v>
      </c>
      <c r="I629" s="64">
        <v>9151</v>
      </c>
      <c r="J629" s="64">
        <v>420371</v>
      </c>
      <c r="K629" s="64">
        <v>87003.9</v>
      </c>
      <c r="L629" s="64">
        <v>0</v>
      </c>
      <c r="M629" s="64">
        <v>87003.9</v>
      </c>
      <c r="N629" s="64">
        <v>333367.09999999998</v>
      </c>
      <c r="O629" s="60">
        <v>0.20696931995784676</v>
      </c>
      <c r="P629" s="64">
        <v>359857.57333300001</v>
      </c>
      <c r="Q629" s="65">
        <v>-13941</v>
      </c>
      <c r="R629" s="64">
        <v>345916.57333300001</v>
      </c>
      <c r="S629" s="64">
        <v>74454.426667000007</v>
      </c>
      <c r="T629" s="60">
        <v>0.82288400801434924</v>
      </c>
    </row>
    <row r="630" spans="1:20" ht="14.45" hidden="1" customHeight="1" outlineLevel="4" collapsed="1" x14ac:dyDescent="0.25">
      <c r="A630" s="47" t="s">
        <v>2</v>
      </c>
      <c r="B630" s="47" t="s">
        <v>2</v>
      </c>
      <c r="C630" s="62" t="s">
        <v>2</v>
      </c>
      <c r="D630" s="63" t="s">
        <v>2</v>
      </c>
      <c r="E630" s="63" t="s">
        <v>2</v>
      </c>
      <c r="F630" s="47" t="s">
        <v>2</v>
      </c>
      <c r="H630" s="64">
        <v>2401</v>
      </c>
      <c r="I630" s="64">
        <v>1091</v>
      </c>
      <c r="J630" s="64">
        <v>3492</v>
      </c>
      <c r="K630" s="64">
        <v>625.35</v>
      </c>
      <c r="L630" s="64">
        <v>0</v>
      </c>
      <c r="M630" s="64">
        <v>625.35</v>
      </c>
      <c r="N630" s="64">
        <v>2866.65</v>
      </c>
      <c r="O630" s="60">
        <v>0.17908075601374571</v>
      </c>
      <c r="P630" s="64">
        <v>2619.4066659999999</v>
      </c>
      <c r="Q630" s="64">
        <v>0</v>
      </c>
      <c r="R630" s="64">
        <v>2619.4066659999999</v>
      </c>
      <c r="S630" s="64">
        <v>872.59333400000003</v>
      </c>
      <c r="T630" s="60">
        <v>0.75011645647193581</v>
      </c>
    </row>
    <row r="631" spans="1:20" ht="14.45" hidden="1" customHeight="1" outlineLevel="4" collapsed="1" x14ac:dyDescent="0.25">
      <c r="A631" s="47" t="s">
        <v>2</v>
      </c>
      <c r="B631" s="47" t="s">
        <v>2</v>
      </c>
      <c r="C631" s="62" t="s">
        <v>2</v>
      </c>
      <c r="D631" s="63" t="s">
        <v>2</v>
      </c>
      <c r="E631" s="63" t="s">
        <v>2</v>
      </c>
      <c r="F631" s="47" t="s">
        <v>2</v>
      </c>
      <c r="H631" s="64">
        <v>341270</v>
      </c>
      <c r="I631" s="64">
        <v>16226</v>
      </c>
      <c r="J631" s="64">
        <v>357496</v>
      </c>
      <c r="K631" s="64">
        <v>85292.5</v>
      </c>
      <c r="L631" s="64">
        <v>5400</v>
      </c>
      <c r="M631" s="64">
        <v>90692.5</v>
      </c>
      <c r="N631" s="64">
        <v>266803.5</v>
      </c>
      <c r="O631" s="60">
        <v>0.25368815315416116</v>
      </c>
      <c r="P631" s="64">
        <v>344516.5</v>
      </c>
      <c r="Q631" s="65">
        <v>-28800</v>
      </c>
      <c r="R631" s="64">
        <v>315716.5</v>
      </c>
      <c r="S631" s="64">
        <v>36379.5</v>
      </c>
      <c r="T631" s="60">
        <v>0.89823802224360549</v>
      </c>
    </row>
    <row r="632" spans="1:20" ht="14.45" hidden="1" customHeight="1" outlineLevel="4" collapsed="1" x14ac:dyDescent="0.25">
      <c r="A632" s="47" t="s">
        <v>2</v>
      </c>
      <c r="B632" s="47" t="s">
        <v>2</v>
      </c>
      <c r="C632" s="62" t="s">
        <v>2</v>
      </c>
      <c r="D632" s="63" t="s">
        <v>2</v>
      </c>
      <c r="E632" s="63" t="s">
        <v>2</v>
      </c>
      <c r="F632" s="47" t="s">
        <v>2</v>
      </c>
      <c r="H632" s="64">
        <v>0</v>
      </c>
      <c r="I632" s="64">
        <v>3768</v>
      </c>
      <c r="J632" s="64">
        <v>3768</v>
      </c>
      <c r="K632" s="64">
        <v>0</v>
      </c>
      <c r="L632" s="64">
        <v>0</v>
      </c>
      <c r="M632" s="64">
        <v>0</v>
      </c>
      <c r="N632" s="64">
        <v>3768</v>
      </c>
      <c r="O632" s="60">
        <v>0</v>
      </c>
      <c r="P632" s="64">
        <v>0</v>
      </c>
      <c r="Q632" s="65">
        <v>-5047</v>
      </c>
      <c r="R632" s="65">
        <v>-5047</v>
      </c>
      <c r="S632" s="64">
        <v>8815</v>
      </c>
      <c r="T632" s="67">
        <v>-1.3394373673036093</v>
      </c>
    </row>
    <row r="633" spans="1:20" ht="14.45" hidden="1" customHeight="1" outlineLevel="4" collapsed="1" x14ac:dyDescent="0.25">
      <c r="A633" s="47" t="s">
        <v>2</v>
      </c>
      <c r="B633" s="47" t="s">
        <v>2</v>
      </c>
      <c r="C633" s="62" t="s">
        <v>2</v>
      </c>
      <c r="D633" s="63" t="s">
        <v>2</v>
      </c>
      <c r="E633" s="63" t="s">
        <v>2</v>
      </c>
      <c r="F633" s="47" t="s">
        <v>2</v>
      </c>
      <c r="H633" s="64">
        <v>1581833</v>
      </c>
      <c r="I633" s="64">
        <v>18327</v>
      </c>
      <c r="J633" s="64">
        <v>1600160</v>
      </c>
      <c r="K633" s="64">
        <v>513364.91</v>
      </c>
      <c r="L633" s="64">
        <v>0</v>
      </c>
      <c r="M633" s="64">
        <v>513364.91</v>
      </c>
      <c r="N633" s="64">
        <v>1086795.0900000001</v>
      </c>
      <c r="O633" s="60">
        <v>0.32082098665133485</v>
      </c>
      <c r="P633" s="64">
        <v>2199761.4266659999</v>
      </c>
      <c r="Q633" s="65">
        <v>-65509</v>
      </c>
      <c r="R633" s="64">
        <v>2134252.4266659999</v>
      </c>
      <c r="S633" s="65">
        <v>-534092.42666600004</v>
      </c>
      <c r="T633" s="60">
        <v>1.3337743892273273</v>
      </c>
    </row>
    <row r="634" spans="1:20" ht="14.45" hidden="1" customHeight="1" outlineLevel="4" collapsed="1" x14ac:dyDescent="0.25">
      <c r="A634" s="47" t="s">
        <v>2</v>
      </c>
      <c r="B634" s="47" t="s">
        <v>2</v>
      </c>
      <c r="C634" s="62" t="s">
        <v>2</v>
      </c>
      <c r="D634" s="63" t="s">
        <v>2</v>
      </c>
      <c r="E634" s="63" t="s">
        <v>2</v>
      </c>
      <c r="F634" s="47" t="s">
        <v>2</v>
      </c>
      <c r="H634" s="64">
        <v>421887</v>
      </c>
      <c r="I634" s="64">
        <v>10213</v>
      </c>
      <c r="J634" s="64">
        <v>432100</v>
      </c>
      <c r="K634" s="64">
        <v>120684.26</v>
      </c>
      <c r="L634" s="64">
        <v>8500</v>
      </c>
      <c r="M634" s="64">
        <v>129184.26</v>
      </c>
      <c r="N634" s="64">
        <v>302915.74</v>
      </c>
      <c r="O634" s="60">
        <v>0.29896843323304789</v>
      </c>
      <c r="P634" s="64">
        <v>433762.27999900002</v>
      </c>
      <c r="Q634" s="65">
        <v>-17163</v>
      </c>
      <c r="R634" s="64">
        <v>416599.27999900002</v>
      </c>
      <c r="S634" s="64">
        <v>7000.7200009999997</v>
      </c>
      <c r="T634" s="60">
        <v>0.98379838000231423</v>
      </c>
    </row>
    <row r="635" spans="1:20" ht="14.45" hidden="1" customHeight="1" outlineLevel="4" collapsed="1" x14ac:dyDescent="0.25">
      <c r="A635" s="47" t="s">
        <v>2</v>
      </c>
      <c r="B635" s="47" t="s">
        <v>2</v>
      </c>
      <c r="C635" s="62" t="s">
        <v>2</v>
      </c>
      <c r="D635" s="63" t="s">
        <v>2</v>
      </c>
      <c r="E635" s="63" t="s">
        <v>2</v>
      </c>
      <c r="F635" s="47" t="s">
        <v>2</v>
      </c>
      <c r="H635" s="64">
        <v>2337307</v>
      </c>
      <c r="I635" s="64">
        <v>33749</v>
      </c>
      <c r="J635" s="64">
        <v>2371056</v>
      </c>
      <c r="K635" s="64">
        <v>687438.34</v>
      </c>
      <c r="L635" s="64">
        <v>1500</v>
      </c>
      <c r="M635" s="64">
        <v>688938.34</v>
      </c>
      <c r="N635" s="64">
        <v>1682117.66</v>
      </c>
      <c r="O635" s="60">
        <v>0.29056181718188012</v>
      </c>
      <c r="P635" s="64">
        <v>2933204.0699990001</v>
      </c>
      <c r="Q635" s="65">
        <v>-102426</v>
      </c>
      <c r="R635" s="64">
        <v>2830778.0699990001</v>
      </c>
      <c r="S635" s="65">
        <v>-461222.069999</v>
      </c>
      <c r="T635" s="60">
        <v>1.1945217953515226</v>
      </c>
    </row>
    <row r="636" spans="1:20" ht="14.45" hidden="1" customHeight="1" outlineLevel="4" collapsed="1" x14ac:dyDescent="0.25">
      <c r="A636" s="47" t="s">
        <v>2</v>
      </c>
      <c r="B636" s="47" t="s">
        <v>2</v>
      </c>
      <c r="C636" s="62" t="s">
        <v>2</v>
      </c>
      <c r="D636" s="63" t="s">
        <v>2</v>
      </c>
      <c r="E636" s="63" t="s">
        <v>2</v>
      </c>
      <c r="F636" s="47" t="s">
        <v>2</v>
      </c>
      <c r="H636" s="64">
        <v>829663</v>
      </c>
      <c r="I636" s="64">
        <v>26858</v>
      </c>
      <c r="J636" s="64">
        <v>856521</v>
      </c>
      <c r="K636" s="64">
        <v>243602.51</v>
      </c>
      <c r="L636" s="64">
        <v>0</v>
      </c>
      <c r="M636" s="64">
        <v>243602.51</v>
      </c>
      <c r="N636" s="64">
        <v>612918.49</v>
      </c>
      <c r="O636" s="60">
        <v>0.2844092672567281</v>
      </c>
      <c r="P636" s="64">
        <v>1008839.179999</v>
      </c>
      <c r="Q636" s="65">
        <v>-66449</v>
      </c>
      <c r="R636" s="64">
        <v>942390.17999900004</v>
      </c>
      <c r="S636" s="65">
        <v>-85869.179999</v>
      </c>
      <c r="T636" s="60">
        <v>1.1002534438723628</v>
      </c>
    </row>
    <row r="637" spans="1:20" ht="14.45" hidden="1" customHeight="1" outlineLevel="4" collapsed="1" x14ac:dyDescent="0.25">
      <c r="A637" s="47" t="s">
        <v>2</v>
      </c>
      <c r="B637" s="47" t="s">
        <v>2</v>
      </c>
      <c r="C637" s="62" t="s">
        <v>2</v>
      </c>
      <c r="D637" s="63" t="s">
        <v>2</v>
      </c>
      <c r="E637" s="63" t="s">
        <v>2</v>
      </c>
      <c r="F637" s="47" t="s">
        <v>2</v>
      </c>
      <c r="H637" s="64">
        <v>2056034</v>
      </c>
      <c r="I637" s="64">
        <v>6768</v>
      </c>
      <c r="J637" s="64">
        <v>2062802</v>
      </c>
      <c r="K637" s="64">
        <v>621951.62</v>
      </c>
      <c r="L637" s="64">
        <v>2848.12</v>
      </c>
      <c r="M637" s="64">
        <v>624799.74</v>
      </c>
      <c r="N637" s="64">
        <v>1438002.26</v>
      </c>
      <c r="O637" s="60">
        <v>0.30288885700130214</v>
      </c>
      <c r="P637" s="64">
        <v>2425135.3266670001</v>
      </c>
      <c r="Q637" s="65">
        <v>-94253</v>
      </c>
      <c r="R637" s="64">
        <v>2330882.3266670001</v>
      </c>
      <c r="S637" s="65">
        <v>-270928.44666700001</v>
      </c>
      <c r="T637" s="60">
        <v>1.131340015506578</v>
      </c>
    </row>
    <row r="638" spans="1:20" ht="14.45" hidden="1" customHeight="1" outlineLevel="4" collapsed="1" x14ac:dyDescent="0.25">
      <c r="A638" s="47" t="s">
        <v>2</v>
      </c>
      <c r="B638" s="47" t="s">
        <v>2</v>
      </c>
      <c r="C638" s="62" t="s">
        <v>2</v>
      </c>
      <c r="D638" s="63" t="s">
        <v>2</v>
      </c>
      <c r="E638" s="63" t="s">
        <v>2</v>
      </c>
      <c r="F638" s="47" t="s">
        <v>2</v>
      </c>
      <c r="H638" s="64">
        <v>821999</v>
      </c>
      <c r="I638" s="64">
        <v>15303</v>
      </c>
      <c r="J638" s="64">
        <v>837302</v>
      </c>
      <c r="K638" s="64">
        <v>258062.58</v>
      </c>
      <c r="L638" s="64">
        <v>0</v>
      </c>
      <c r="M638" s="64">
        <v>258062.58</v>
      </c>
      <c r="N638" s="64">
        <v>579239.42000000004</v>
      </c>
      <c r="O638" s="60">
        <v>0.30820728960398996</v>
      </c>
      <c r="P638" s="64">
        <v>1066061.3766669999</v>
      </c>
      <c r="Q638" s="65">
        <v>-37047</v>
      </c>
      <c r="R638" s="64">
        <v>1029014.376667</v>
      </c>
      <c r="S638" s="65">
        <v>-191712.376667</v>
      </c>
      <c r="T638" s="60">
        <v>1.2289644317904411</v>
      </c>
    </row>
    <row r="639" spans="1:20" ht="14.45" hidden="1" customHeight="1" outlineLevel="4" collapsed="1" x14ac:dyDescent="0.25">
      <c r="A639" s="47" t="s">
        <v>2</v>
      </c>
      <c r="B639" s="47" t="s">
        <v>2</v>
      </c>
      <c r="C639" s="62" t="s">
        <v>2</v>
      </c>
      <c r="D639" s="63" t="s">
        <v>2</v>
      </c>
      <c r="E639" s="63" t="s">
        <v>2</v>
      </c>
      <c r="F639" s="47" t="s">
        <v>2</v>
      </c>
      <c r="H639" s="64">
        <v>1845937</v>
      </c>
      <c r="I639" s="64">
        <v>37498</v>
      </c>
      <c r="J639" s="64">
        <v>1883435</v>
      </c>
      <c r="K639" s="64">
        <v>612049.05000000005</v>
      </c>
      <c r="L639" s="64">
        <v>0</v>
      </c>
      <c r="M639" s="64">
        <v>612049.05000000005</v>
      </c>
      <c r="N639" s="64">
        <v>1271385.95</v>
      </c>
      <c r="O639" s="60">
        <v>0.32496425414203306</v>
      </c>
      <c r="P639" s="64">
        <v>2761411.8766660001</v>
      </c>
      <c r="Q639" s="65">
        <v>-90019</v>
      </c>
      <c r="R639" s="64">
        <v>2671392.8766660001</v>
      </c>
      <c r="S639" s="65">
        <v>-787957.876666</v>
      </c>
      <c r="T639" s="60">
        <v>1.418362129123649</v>
      </c>
    </row>
    <row r="640" spans="1:20" ht="14.45" hidden="1" customHeight="1" outlineLevel="4" collapsed="1" x14ac:dyDescent="0.25">
      <c r="A640" s="47" t="s">
        <v>2</v>
      </c>
      <c r="B640" s="47" t="s">
        <v>2</v>
      </c>
      <c r="C640" s="62" t="s">
        <v>2</v>
      </c>
      <c r="D640" s="63" t="s">
        <v>2</v>
      </c>
      <c r="E640" s="63" t="s">
        <v>2</v>
      </c>
      <c r="F640" s="47" t="s">
        <v>2</v>
      </c>
      <c r="H640" s="64">
        <v>506666</v>
      </c>
      <c r="I640" s="64">
        <v>2383</v>
      </c>
      <c r="J640" s="64">
        <v>509049</v>
      </c>
      <c r="K640" s="64">
        <v>161160.99</v>
      </c>
      <c r="L640" s="64">
        <v>0</v>
      </c>
      <c r="M640" s="64">
        <v>161160.99</v>
      </c>
      <c r="N640" s="64">
        <v>347888.01</v>
      </c>
      <c r="O640" s="60">
        <v>0.31659229268695155</v>
      </c>
      <c r="P640" s="64">
        <v>602017.89</v>
      </c>
      <c r="Q640" s="65">
        <v>-22440</v>
      </c>
      <c r="R640" s="64">
        <v>579577.89</v>
      </c>
      <c r="S640" s="65">
        <v>-70528.89</v>
      </c>
      <c r="T640" s="60">
        <v>1.1385502967297845</v>
      </c>
    </row>
    <row r="641" spans="1:20" ht="14.45" hidden="1" customHeight="1" outlineLevel="4" collapsed="1" x14ac:dyDescent="0.25">
      <c r="A641" s="47" t="s">
        <v>2</v>
      </c>
      <c r="B641" s="47" t="s">
        <v>2</v>
      </c>
      <c r="C641" s="62" t="s">
        <v>2</v>
      </c>
      <c r="D641" s="63" t="s">
        <v>2</v>
      </c>
      <c r="E641" s="63" t="s">
        <v>2</v>
      </c>
      <c r="F641" s="47" t="s">
        <v>2</v>
      </c>
      <c r="H641" s="64">
        <v>0</v>
      </c>
      <c r="I641" s="64">
        <v>0</v>
      </c>
      <c r="J641" s="64">
        <v>0</v>
      </c>
      <c r="K641" s="64">
        <v>12411.08</v>
      </c>
      <c r="L641" s="64">
        <v>0</v>
      </c>
      <c r="M641" s="64">
        <v>12411.08</v>
      </c>
      <c r="N641" s="65">
        <v>-12411.08</v>
      </c>
      <c r="O641" s="67">
        <v>-1</v>
      </c>
      <c r="P641" s="64">
        <v>13047.56</v>
      </c>
      <c r="Q641" s="64">
        <v>0</v>
      </c>
      <c r="R641" s="64">
        <v>13047.56</v>
      </c>
      <c r="S641" s="65">
        <v>-13047.56</v>
      </c>
      <c r="T641" s="67">
        <v>-1</v>
      </c>
    </row>
    <row r="642" spans="1:20" ht="14.45" hidden="1" customHeight="1" outlineLevel="4" collapsed="1" x14ac:dyDescent="0.25">
      <c r="A642" s="47" t="s">
        <v>2</v>
      </c>
      <c r="B642" s="47" t="s">
        <v>2</v>
      </c>
      <c r="C642" s="62" t="s">
        <v>2</v>
      </c>
      <c r="D642" s="63" t="s">
        <v>2</v>
      </c>
      <c r="E642" s="63" t="s">
        <v>2</v>
      </c>
      <c r="F642" s="47" t="s">
        <v>2</v>
      </c>
      <c r="H642" s="64">
        <v>2009071</v>
      </c>
      <c r="I642" s="64">
        <v>16998</v>
      </c>
      <c r="J642" s="64">
        <v>2026069</v>
      </c>
      <c r="K642" s="64">
        <v>528235.46</v>
      </c>
      <c r="L642" s="64">
        <v>0</v>
      </c>
      <c r="M642" s="64">
        <v>528235.46</v>
      </c>
      <c r="N642" s="64">
        <v>1497833.54</v>
      </c>
      <c r="O642" s="60">
        <v>0.26071938319968374</v>
      </c>
      <c r="P642" s="64">
        <v>2173370.5566659998</v>
      </c>
      <c r="Q642" s="65">
        <v>-72842</v>
      </c>
      <c r="R642" s="64">
        <v>2100528.5566659998</v>
      </c>
      <c r="S642" s="65">
        <v>-74459.556666000004</v>
      </c>
      <c r="T642" s="60">
        <v>1.0367507506733482</v>
      </c>
    </row>
    <row r="643" spans="1:20" ht="14.45" hidden="1" customHeight="1" outlineLevel="4" collapsed="1" x14ac:dyDescent="0.25">
      <c r="A643" s="47" t="s">
        <v>2</v>
      </c>
      <c r="B643" s="47" t="s">
        <v>2</v>
      </c>
      <c r="C643" s="62" t="s">
        <v>2</v>
      </c>
      <c r="D643" s="63" t="s">
        <v>2</v>
      </c>
      <c r="E643" s="63" t="s">
        <v>2</v>
      </c>
      <c r="F643" s="47" t="s">
        <v>2</v>
      </c>
      <c r="H643" s="64">
        <v>0</v>
      </c>
      <c r="I643" s="64">
        <v>33424</v>
      </c>
      <c r="J643" s="64">
        <v>33424</v>
      </c>
      <c r="K643" s="64">
        <v>33423.5</v>
      </c>
      <c r="L643" s="64">
        <v>0</v>
      </c>
      <c r="M643" s="64">
        <v>33423.5</v>
      </c>
      <c r="N643" s="64">
        <v>0.5</v>
      </c>
      <c r="O643" s="60">
        <v>0.99998504068932503</v>
      </c>
      <c r="P643" s="64">
        <v>33423.5</v>
      </c>
      <c r="Q643" s="64">
        <v>0</v>
      </c>
      <c r="R643" s="64">
        <v>33423.5</v>
      </c>
      <c r="S643" s="64">
        <v>0.5</v>
      </c>
      <c r="T643" s="60">
        <v>0.99998504068932503</v>
      </c>
    </row>
    <row r="644" spans="1:20" ht="14.45" hidden="1" customHeight="1" outlineLevel="4" collapsed="1" x14ac:dyDescent="0.25">
      <c r="A644" s="47" t="s">
        <v>2</v>
      </c>
      <c r="B644" s="47" t="s">
        <v>2</v>
      </c>
      <c r="C644" s="62" t="s">
        <v>2</v>
      </c>
      <c r="D644" s="63" t="s">
        <v>2</v>
      </c>
      <c r="E644" s="63" t="s">
        <v>2</v>
      </c>
      <c r="F644" s="47" t="s">
        <v>2</v>
      </c>
      <c r="H644" s="64">
        <v>900515</v>
      </c>
      <c r="I644" s="64">
        <v>27518</v>
      </c>
      <c r="J644" s="64">
        <v>928033</v>
      </c>
      <c r="K644" s="64">
        <v>13544.26</v>
      </c>
      <c r="L644" s="64">
        <v>6655.5</v>
      </c>
      <c r="M644" s="64">
        <v>20199.759999999998</v>
      </c>
      <c r="N644" s="64">
        <v>907833.24</v>
      </c>
      <c r="O644" s="60">
        <v>2.1766208744732139E-2</v>
      </c>
      <c r="P644" s="64">
        <v>27516.48</v>
      </c>
      <c r="Q644" s="65">
        <v>-1198746</v>
      </c>
      <c r="R644" s="65">
        <v>-1171229.52</v>
      </c>
      <c r="S644" s="64">
        <v>2092607.02</v>
      </c>
      <c r="T644" s="67">
        <v>-1.2548842767444692</v>
      </c>
    </row>
    <row r="645" spans="1:20" ht="14.45" hidden="1" customHeight="1" outlineLevel="4" collapsed="1" x14ac:dyDescent="0.25">
      <c r="A645" s="47" t="s">
        <v>2</v>
      </c>
      <c r="B645" s="47" t="s">
        <v>2</v>
      </c>
      <c r="C645" s="62" t="s">
        <v>2</v>
      </c>
      <c r="D645" s="63" t="s">
        <v>2</v>
      </c>
      <c r="E645" s="63" t="s">
        <v>2</v>
      </c>
      <c r="F645" s="47" t="s">
        <v>2</v>
      </c>
      <c r="H645" s="64">
        <v>797188</v>
      </c>
      <c r="I645" s="64">
        <v>29409</v>
      </c>
      <c r="J645" s="64">
        <v>826597</v>
      </c>
      <c r="K645" s="64">
        <v>123140.57</v>
      </c>
      <c r="L645" s="64">
        <v>8002.78</v>
      </c>
      <c r="M645" s="64">
        <v>131143.35</v>
      </c>
      <c r="N645" s="64">
        <v>695453.65</v>
      </c>
      <c r="O645" s="60">
        <v>0.15865451967524682</v>
      </c>
      <c r="P645" s="64">
        <v>505169.22666699998</v>
      </c>
      <c r="Q645" s="64">
        <v>264621</v>
      </c>
      <c r="R645" s="64">
        <v>769790.22666699998</v>
      </c>
      <c r="S645" s="64">
        <v>48803.993332999999</v>
      </c>
      <c r="T645" s="60">
        <v>0.94095793556836038</v>
      </c>
    </row>
    <row r="646" spans="1:20" ht="14.45" hidden="1" customHeight="1" outlineLevel="4" collapsed="1" x14ac:dyDescent="0.25">
      <c r="A646" s="47" t="s">
        <v>2</v>
      </c>
      <c r="B646" s="47" t="s">
        <v>2</v>
      </c>
      <c r="C646" s="62" t="s">
        <v>2</v>
      </c>
      <c r="D646" s="63" t="s">
        <v>2</v>
      </c>
      <c r="E646" s="63" t="s">
        <v>2</v>
      </c>
      <c r="F646" s="47" t="s">
        <v>2</v>
      </c>
      <c r="H646" s="64">
        <v>310833</v>
      </c>
      <c r="I646" s="64">
        <v>7536</v>
      </c>
      <c r="J646" s="64">
        <v>318369</v>
      </c>
      <c r="K646" s="64">
        <v>89777.75</v>
      </c>
      <c r="L646" s="64">
        <v>0</v>
      </c>
      <c r="M646" s="64">
        <v>89777.75</v>
      </c>
      <c r="N646" s="64">
        <v>228591.25</v>
      </c>
      <c r="O646" s="60">
        <v>0.28199275055046191</v>
      </c>
      <c r="P646" s="64">
        <v>329500.193333</v>
      </c>
      <c r="Q646" s="65">
        <v>-9426</v>
      </c>
      <c r="R646" s="64">
        <v>320074.193333</v>
      </c>
      <c r="S646" s="65">
        <v>-1705.1933329999999</v>
      </c>
      <c r="T646" s="60">
        <v>1.0053560281717127</v>
      </c>
    </row>
    <row r="647" spans="1:20" ht="14.45" hidden="1" customHeight="1" outlineLevel="4" collapsed="1" x14ac:dyDescent="0.25">
      <c r="A647" s="47" t="s">
        <v>2</v>
      </c>
      <c r="B647" s="47" t="s">
        <v>2</v>
      </c>
      <c r="C647" s="62" t="s">
        <v>2</v>
      </c>
      <c r="D647" s="63" t="s">
        <v>2</v>
      </c>
      <c r="E647" s="63" t="s">
        <v>2</v>
      </c>
      <c r="F647" s="47" t="s">
        <v>2</v>
      </c>
      <c r="H647" s="64">
        <v>2218986</v>
      </c>
      <c r="I647" s="64">
        <v>198615</v>
      </c>
      <c r="J647" s="64">
        <v>2417601</v>
      </c>
      <c r="K647" s="64">
        <v>526577.56999999995</v>
      </c>
      <c r="L647" s="64">
        <v>0</v>
      </c>
      <c r="M647" s="64">
        <v>526577.56999999995</v>
      </c>
      <c r="N647" s="64">
        <v>1891023.43</v>
      </c>
      <c r="O647" s="60">
        <v>0.21780995706073913</v>
      </c>
      <c r="P647" s="64">
        <v>1922678.8733330001</v>
      </c>
      <c r="Q647" s="64">
        <v>479203</v>
      </c>
      <c r="R647" s="64">
        <v>2401881.8733330001</v>
      </c>
      <c r="S647" s="64">
        <v>15719.126667</v>
      </c>
      <c r="T647" s="60">
        <v>0.99349804758229332</v>
      </c>
    </row>
    <row r="648" spans="1:20" ht="14.45" hidden="1" customHeight="1" outlineLevel="4" collapsed="1" x14ac:dyDescent="0.25">
      <c r="A648" s="47" t="s">
        <v>2</v>
      </c>
      <c r="B648" s="47" t="s">
        <v>2</v>
      </c>
      <c r="C648" s="62" t="s">
        <v>2</v>
      </c>
      <c r="D648" s="63" t="s">
        <v>2</v>
      </c>
      <c r="E648" s="63" t="s">
        <v>2</v>
      </c>
      <c r="F648" s="47" t="s">
        <v>2</v>
      </c>
      <c r="H648" s="64">
        <v>1106335</v>
      </c>
      <c r="I648" s="64">
        <v>30142</v>
      </c>
      <c r="J648" s="64">
        <v>1136477</v>
      </c>
      <c r="K648" s="64">
        <v>317891.96000000002</v>
      </c>
      <c r="L648" s="64">
        <v>0</v>
      </c>
      <c r="M648" s="64">
        <v>317891.96000000002</v>
      </c>
      <c r="N648" s="64">
        <v>818585.04</v>
      </c>
      <c r="O648" s="60">
        <v>0.27971702023006184</v>
      </c>
      <c r="P648" s="64">
        <v>1265679.9099999999</v>
      </c>
      <c r="Q648" s="65">
        <v>-125633</v>
      </c>
      <c r="R648" s="64">
        <v>1140046.9099999999</v>
      </c>
      <c r="S648" s="65">
        <v>-3569.91</v>
      </c>
      <c r="T648" s="60">
        <v>1.0031412074331465</v>
      </c>
    </row>
    <row r="649" spans="1:20" ht="14.45" hidden="1" customHeight="1" outlineLevel="4" collapsed="1" x14ac:dyDescent="0.25">
      <c r="A649" s="47" t="s">
        <v>2</v>
      </c>
      <c r="B649" s="47" t="s">
        <v>2</v>
      </c>
      <c r="C649" s="62" t="s">
        <v>2</v>
      </c>
      <c r="D649" s="63" t="s">
        <v>2</v>
      </c>
      <c r="E649" s="63" t="s">
        <v>2</v>
      </c>
      <c r="F649" s="47" t="s">
        <v>2</v>
      </c>
      <c r="H649" s="64">
        <v>907062</v>
      </c>
      <c r="I649" s="64">
        <v>41447</v>
      </c>
      <c r="J649" s="64">
        <v>948509</v>
      </c>
      <c r="K649" s="64">
        <v>173471.14</v>
      </c>
      <c r="L649" s="64">
        <v>44048.04</v>
      </c>
      <c r="M649" s="64">
        <v>217519.18</v>
      </c>
      <c r="N649" s="64">
        <v>730989.82</v>
      </c>
      <c r="O649" s="60">
        <v>0.22932748134176903</v>
      </c>
      <c r="P649" s="64">
        <v>845179.64666500001</v>
      </c>
      <c r="Q649" s="64">
        <v>26301</v>
      </c>
      <c r="R649" s="64">
        <v>871480.64666500001</v>
      </c>
      <c r="S649" s="64">
        <v>32980.313334999999</v>
      </c>
      <c r="T649" s="60">
        <v>0.96522930901551807</v>
      </c>
    </row>
    <row r="650" spans="1:20" ht="14.45" hidden="1" customHeight="1" outlineLevel="4" collapsed="1" x14ac:dyDescent="0.25">
      <c r="A650" s="47" t="s">
        <v>2</v>
      </c>
      <c r="B650" s="47" t="s">
        <v>2</v>
      </c>
      <c r="C650" s="62" t="s">
        <v>2</v>
      </c>
      <c r="D650" s="63" t="s">
        <v>2</v>
      </c>
      <c r="E650" s="63" t="s">
        <v>2</v>
      </c>
      <c r="F650" s="47" t="s">
        <v>2</v>
      </c>
      <c r="H650" s="64">
        <v>1084250</v>
      </c>
      <c r="I650" s="64">
        <v>111096</v>
      </c>
      <c r="J650" s="64">
        <v>1195346</v>
      </c>
      <c r="K650" s="64">
        <v>296191.59999999998</v>
      </c>
      <c r="L650" s="64">
        <v>8167.98</v>
      </c>
      <c r="M650" s="64">
        <v>304359.58</v>
      </c>
      <c r="N650" s="64">
        <v>890986.42</v>
      </c>
      <c r="O650" s="60">
        <v>0.25462048645329471</v>
      </c>
      <c r="P650" s="64">
        <v>1242439.1000000001</v>
      </c>
      <c r="Q650" s="65">
        <v>-42712</v>
      </c>
      <c r="R650" s="64">
        <v>1199727.1000000001</v>
      </c>
      <c r="S650" s="65">
        <v>-12549.08</v>
      </c>
      <c r="T650" s="60">
        <v>1.010498282505651</v>
      </c>
    </row>
    <row r="651" spans="1:20" ht="14.45" hidden="1" customHeight="1" outlineLevel="4" collapsed="1" x14ac:dyDescent="0.25">
      <c r="A651" s="47" t="s">
        <v>2</v>
      </c>
      <c r="B651" s="47" t="s">
        <v>2</v>
      </c>
      <c r="C651" s="62" t="s">
        <v>2</v>
      </c>
      <c r="D651" s="63" t="s">
        <v>2</v>
      </c>
      <c r="E651" s="63" t="s">
        <v>2</v>
      </c>
      <c r="F651" s="47" t="s">
        <v>2</v>
      </c>
      <c r="H651" s="64">
        <v>579599</v>
      </c>
      <c r="I651" s="64">
        <v>23941</v>
      </c>
      <c r="J651" s="64">
        <v>603540</v>
      </c>
      <c r="K651" s="64">
        <v>155388.29</v>
      </c>
      <c r="L651" s="64">
        <v>8850.17</v>
      </c>
      <c r="M651" s="64">
        <v>164238.46</v>
      </c>
      <c r="N651" s="64">
        <v>439301.54</v>
      </c>
      <c r="O651" s="60">
        <v>0.27212522782251386</v>
      </c>
      <c r="P651" s="64">
        <v>691425.66333200003</v>
      </c>
      <c r="Q651" s="65">
        <v>-99450</v>
      </c>
      <c r="R651" s="64">
        <v>591975.66333200003</v>
      </c>
      <c r="S651" s="64">
        <v>2714.1666679999998</v>
      </c>
      <c r="T651" s="60">
        <v>0.99550292164893794</v>
      </c>
    </row>
    <row r="652" spans="1:20" ht="14.45" hidden="1" customHeight="1" outlineLevel="4" collapsed="1" x14ac:dyDescent="0.25">
      <c r="A652" s="47" t="s">
        <v>2</v>
      </c>
      <c r="B652" s="47" t="s">
        <v>2</v>
      </c>
      <c r="C652" s="62" t="s">
        <v>2</v>
      </c>
      <c r="D652" s="63" t="s">
        <v>2</v>
      </c>
      <c r="E652" s="63" t="s">
        <v>2</v>
      </c>
      <c r="F652" s="47" t="s">
        <v>2</v>
      </c>
      <c r="H652" s="64">
        <v>508378</v>
      </c>
      <c r="I652" s="64">
        <v>64192</v>
      </c>
      <c r="J652" s="64">
        <v>572570</v>
      </c>
      <c r="K652" s="64">
        <v>164131.49</v>
      </c>
      <c r="L652" s="64">
        <v>116039.08</v>
      </c>
      <c r="M652" s="64">
        <v>280170.57</v>
      </c>
      <c r="N652" s="64">
        <v>292399.43</v>
      </c>
      <c r="O652" s="60">
        <v>0.4893210786454058</v>
      </c>
      <c r="P652" s="64">
        <v>565019.79666600004</v>
      </c>
      <c r="Q652" s="65">
        <v>-108489</v>
      </c>
      <c r="R652" s="64">
        <v>456530.79666599998</v>
      </c>
      <c r="S652" s="64">
        <v>0.123334</v>
      </c>
      <c r="T652" s="60">
        <v>0.99999978459576999</v>
      </c>
    </row>
    <row r="653" spans="1:20" ht="14.45" hidden="1" customHeight="1" outlineLevel="4" collapsed="1" x14ac:dyDescent="0.25">
      <c r="A653" s="47" t="s">
        <v>2</v>
      </c>
      <c r="B653" s="47" t="s">
        <v>2</v>
      </c>
      <c r="C653" s="62" t="s">
        <v>2</v>
      </c>
      <c r="D653" s="63" t="s">
        <v>2</v>
      </c>
      <c r="E653" s="63" t="s">
        <v>2</v>
      </c>
      <c r="F653" s="47" t="s">
        <v>2</v>
      </c>
      <c r="H653" s="64">
        <v>708683</v>
      </c>
      <c r="I653" s="64">
        <v>44892</v>
      </c>
      <c r="J653" s="64">
        <v>753575</v>
      </c>
      <c r="K653" s="64">
        <v>200303.24</v>
      </c>
      <c r="L653" s="64">
        <v>23017.25</v>
      </c>
      <c r="M653" s="64">
        <v>223320.49</v>
      </c>
      <c r="N653" s="64">
        <v>530254.51</v>
      </c>
      <c r="O653" s="60">
        <v>0.29634806090966392</v>
      </c>
      <c r="P653" s="64">
        <v>912942.92333300004</v>
      </c>
      <c r="Q653" s="65">
        <v>-207549</v>
      </c>
      <c r="R653" s="64">
        <v>705393.92333300004</v>
      </c>
      <c r="S653" s="64">
        <v>25163.826667000001</v>
      </c>
      <c r="T653" s="60">
        <v>0.96660740249212085</v>
      </c>
    </row>
    <row r="654" spans="1:20" ht="14.45" hidden="1" customHeight="1" outlineLevel="4" collapsed="1" x14ac:dyDescent="0.25">
      <c r="A654" s="47" t="s">
        <v>2</v>
      </c>
      <c r="B654" s="47" t="s">
        <v>2</v>
      </c>
      <c r="C654" s="62" t="s">
        <v>2</v>
      </c>
      <c r="D654" s="63" t="s">
        <v>2</v>
      </c>
      <c r="E654" s="63" t="s">
        <v>2</v>
      </c>
      <c r="F654" s="47" t="s">
        <v>2</v>
      </c>
      <c r="H654" s="64">
        <v>447633</v>
      </c>
      <c r="I654" s="64">
        <v>19052</v>
      </c>
      <c r="J654" s="64">
        <v>466685</v>
      </c>
      <c r="K654" s="64">
        <v>188813</v>
      </c>
      <c r="L654" s="64">
        <v>30704.9</v>
      </c>
      <c r="M654" s="64">
        <v>219517.9</v>
      </c>
      <c r="N654" s="64">
        <v>247167.1</v>
      </c>
      <c r="O654" s="60">
        <v>0.47037702090275024</v>
      </c>
      <c r="P654" s="64">
        <v>581955.82666499994</v>
      </c>
      <c r="Q654" s="65">
        <v>-136030</v>
      </c>
      <c r="R654" s="64">
        <v>445925.826665</v>
      </c>
      <c r="S654" s="65">
        <v>-9945.7266650000001</v>
      </c>
      <c r="T654" s="60">
        <v>1.0213114341900853</v>
      </c>
    </row>
    <row r="655" spans="1:20" ht="14.45" hidden="1" customHeight="1" outlineLevel="4" collapsed="1" x14ac:dyDescent="0.25">
      <c r="A655" s="47" t="s">
        <v>2</v>
      </c>
      <c r="B655" s="47" t="s">
        <v>2</v>
      </c>
      <c r="C655" s="62" t="s">
        <v>2</v>
      </c>
      <c r="D655" s="63" t="s">
        <v>2</v>
      </c>
      <c r="E655" s="63" t="s">
        <v>2</v>
      </c>
      <c r="F655" s="47" t="s">
        <v>2</v>
      </c>
      <c r="H655" s="64">
        <v>455133</v>
      </c>
      <c r="I655" s="65">
        <v>-15582</v>
      </c>
      <c r="J655" s="64">
        <v>439551</v>
      </c>
      <c r="K655" s="64">
        <v>104863.89</v>
      </c>
      <c r="L655" s="64">
        <v>0</v>
      </c>
      <c r="M655" s="64">
        <v>104863.89</v>
      </c>
      <c r="N655" s="64">
        <v>334687.11</v>
      </c>
      <c r="O655" s="60">
        <v>0.23857047305090875</v>
      </c>
      <c r="P655" s="64">
        <v>401373.19666700001</v>
      </c>
      <c r="Q655" s="64">
        <v>38712</v>
      </c>
      <c r="R655" s="64">
        <v>440085.19666700001</v>
      </c>
      <c r="S655" s="65">
        <v>-534.19666700000005</v>
      </c>
      <c r="T655" s="60">
        <v>1.0012153235164976</v>
      </c>
    </row>
    <row r="656" spans="1:20" ht="14.45" hidden="1" customHeight="1" outlineLevel="4" collapsed="1" x14ac:dyDescent="0.25">
      <c r="A656" s="47" t="s">
        <v>2</v>
      </c>
      <c r="B656" s="47" t="s">
        <v>2</v>
      </c>
      <c r="C656" s="62" t="s">
        <v>2</v>
      </c>
      <c r="D656" s="63" t="s">
        <v>2</v>
      </c>
      <c r="E656" s="63" t="s">
        <v>2</v>
      </c>
      <c r="F656" s="47" t="s">
        <v>2</v>
      </c>
      <c r="H656" s="64">
        <v>40570</v>
      </c>
      <c r="I656" s="64">
        <v>79381</v>
      </c>
      <c r="J656" s="64">
        <v>119951</v>
      </c>
      <c r="K656" s="64">
        <v>2369.87</v>
      </c>
      <c r="L656" s="64">
        <v>62189.62</v>
      </c>
      <c r="M656" s="64">
        <v>64559.49</v>
      </c>
      <c r="N656" s="64">
        <v>55391.51</v>
      </c>
      <c r="O656" s="60">
        <v>0.53821552133787964</v>
      </c>
      <c r="P656" s="64">
        <v>32541.496665999999</v>
      </c>
      <c r="Q656" s="64">
        <v>23312</v>
      </c>
      <c r="R656" s="64">
        <v>55853.496665999999</v>
      </c>
      <c r="S656" s="64">
        <v>1907.8833340000001</v>
      </c>
      <c r="T656" s="60">
        <v>0.98409447746163015</v>
      </c>
    </row>
    <row r="657" spans="1:20" ht="14.45" hidden="1" customHeight="1" outlineLevel="4" collapsed="1" x14ac:dyDescent="0.25">
      <c r="A657" s="47" t="s">
        <v>2</v>
      </c>
      <c r="B657" s="47" t="s">
        <v>2</v>
      </c>
      <c r="C657" s="62" t="s">
        <v>2</v>
      </c>
      <c r="D657" s="63" t="s">
        <v>2</v>
      </c>
      <c r="E657" s="63" t="s">
        <v>2</v>
      </c>
      <c r="F657" s="47" t="s">
        <v>2</v>
      </c>
      <c r="H657" s="64">
        <v>395765</v>
      </c>
      <c r="I657" s="64">
        <v>11303</v>
      </c>
      <c r="J657" s="64">
        <v>407068</v>
      </c>
      <c r="K657" s="64">
        <v>116147.05</v>
      </c>
      <c r="L657" s="64">
        <v>0</v>
      </c>
      <c r="M657" s="64">
        <v>116147.05</v>
      </c>
      <c r="N657" s="64">
        <v>290920.95</v>
      </c>
      <c r="O657" s="60">
        <v>0.28532591606316388</v>
      </c>
      <c r="P657" s="64">
        <v>478285.58666600002</v>
      </c>
      <c r="Q657" s="65">
        <v>-69097</v>
      </c>
      <c r="R657" s="64">
        <v>409188.58666600002</v>
      </c>
      <c r="S657" s="65">
        <v>-2120.5866660000002</v>
      </c>
      <c r="T657" s="60">
        <v>1.0052094162793439</v>
      </c>
    </row>
    <row r="658" spans="1:20" ht="14.45" hidden="1" customHeight="1" outlineLevel="4" collapsed="1" x14ac:dyDescent="0.25">
      <c r="A658" s="47" t="s">
        <v>2</v>
      </c>
      <c r="B658" s="47" t="s">
        <v>2</v>
      </c>
      <c r="C658" s="62" t="s">
        <v>2</v>
      </c>
      <c r="D658" s="63" t="s">
        <v>2</v>
      </c>
      <c r="E658" s="63" t="s">
        <v>2</v>
      </c>
      <c r="F658" s="47" t="s">
        <v>2</v>
      </c>
      <c r="H658" s="64">
        <v>478211</v>
      </c>
      <c r="I658" s="64">
        <v>31856</v>
      </c>
      <c r="J658" s="64">
        <v>510067</v>
      </c>
      <c r="K658" s="64">
        <v>169741.79</v>
      </c>
      <c r="L658" s="64">
        <v>0</v>
      </c>
      <c r="M658" s="64">
        <v>169741.79</v>
      </c>
      <c r="N658" s="64">
        <v>340325.21</v>
      </c>
      <c r="O658" s="60">
        <v>0.33278332062258487</v>
      </c>
      <c r="P658" s="64">
        <v>651646.45666599995</v>
      </c>
      <c r="Q658" s="65">
        <v>-133640</v>
      </c>
      <c r="R658" s="64">
        <v>518006.45666600001</v>
      </c>
      <c r="S658" s="65">
        <v>-7939.456666</v>
      </c>
      <c r="T658" s="60">
        <v>1.0155655172085236</v>
      </c>
    </row>
    <row r="659" spans="1:20" ht="14.45" hidden="1" customHeight="1" outlineLevel="4" collapsed="1" x14ac:dyDescent="0.25">
      <c r="A659" s="47" t="s">
        <v>2</v>
      </c>
      <c r="B659" s="47" t="s">
        <v>2</v>
      </c>
      <c r="C659" s="62" t="s">
        <v>2</v>
      </c>
      <c r="D659" s="63" t="s">
        <v>2</v>
      </c>
      <c r="E659" s="63" t="s">
        <v>2</v>
      </c>
      <c r="F659" s="47" t="s">
        <v>2</v>
      </c>
      <c r="H659" s="64">
        <v>151123</v>
      </c>
      <c r="I659" s="64">
        <v>3633</v>
      </c>
      <c r="J659" s="64">
        <v>154756</v>
      </c>
      <c r="K659" s="64">
        <v>36616.47</v>
      </c>
      <c r="L659" s="64">
        <v>0</v>
      </c>
      <c r="M659" s="64">
        <v>36616.47</v>
      </c>
      <c r="N659" s="64">
        <v>118139.53</v>
      </c>
      <c r="O659" s="60">
        <v>0.23660775672671819</v>
      </c>
      <c r="P659" s="64">
        <v>161958.01333399999</v>
      </c>
      <c r="Q659" s="65">
        <v>-7283</v>
      </c>
      <c r="R659" s="64">
        <v>154675.01333399999</v>
      </c>
      <c r="S659" s="64">
        <v>80.986666</v>
      </c>
      <c r="T659" s="60">
        <v>0.99947668157615854</v>
      </c>
    </row>
    <row r="660" spans="1:20" ht="14.45" hidden="1" customHeight="1" outlineLevel="4" collapsed="1" x14ac:dyDescent="0.25">
      <c r="A660" s="47" t="s">
        <v>2</v>
      </c>
      <c r="B660" s="47" t="s">
        <v>2</v>
      </c>
      <c r="C660" s="62" t="s">
        <v>2</v>
      </c>
      <c r="D660" s="63" t="s">
        <v>2</v>
      </c>
      <c r="E660" s="63" t="s">
        <v>2</v>
      </c>
      <c r="F660" s="47" t="s">
        <v>2</v>
      </c>
      <c r="H660" s="64">
        <v>536883</v>
      </c>
      <c r="I660" s="64">
        <v>223479</v>
      </c>
      <c r="J660" s="64">
        <v>760362</v>
      </c>
      <c r="K660" s="64">
        <v>219912.66</v>
      </c>
      <c r="L660" s="64">
        <v>0</v>
      </c>
      <c r="M660" s="64">
        <v>219912.66</v>
      </c>
      <c r="N660" s="64">
        <v>540449.34</v>
      </c>
      <c r="O660" s="60">
        <v>0.28922100262769573</v>
      </c>
      <c r="P660" s="64">
        <v>993102.69</v>
      </c>
      <c r="Q660" s="65">
        <v>-329291</v>
      </c>
      <c r="R660" s="64">
        <v>663811.68999999994</v>
      </c>
      <c r="S660" s="64">
        <v>96550.31</v>
      </c>
      <c r="T660" s="60">
        <v>0.87302060071387055</v>
      </c>
    </row>
    <row r="661" spans="1:20" ht="14.45" hidden="1" customHeight="1" outlineLevel="4" collapsed="1" x14ac:dyDescent="0.25">
      <c r="A661" s="47" t="s">
        <v>2</v>
      </c>
      <c r="B661" s="47" t="s">
        <v>2</v>
      </c>
      <c r="C661" s="62" t="s">
        <v>2</v>
      </c>
      <c r="D661" s="63" t="s">
        <v>2</v>
      </c>
      <c r="E661" s="63" t="s">
        <v>2</v>
      </c>
      <c r="F661" s="47" t="s">
        <v>2</v>
      </c>
      <c r="H661" s="64">
        <v>1254700</v>
      </c>
      <c r="I661" s="64">
        <v>80029</v>
      </c>
      <c r="J661" s="64">
        <v>1334729</v>
      </c>
      <c r="K661" s="64">
        <v>384294.66</v>
      </c>
      <c r="L661" s="64">
        <v>21793.34</v>
      </c>
      <c r="M661" s="64">
        <v>406088</v>
      </c>
      <c r="N661" s="64">
        <v>928641</v>
      </c>
      <c r="O661" s="60">
        <v>0.30424752889912482</v>
      </c>
      <c r="P661" s="64">
        <v>1609529.0933340001</v>
      </c>
      <c r="Q661" s="65">
        <v>-325857</v>
      </c>
      <c r="R661" s="64">
        <v>1283672.0933340001</v>
      </c>
      <c r="S661" s="64">
        <v>29263.566665999999</v>
      </c>
      <c r="T661" s="60">
        <v>0.97807527470670075</v>
      </c>
    </row>
    <row r="662" spans="1:20" ht="14.45" hidden="1" customHeight="1" outlineLevel="4" collapsed="1" x14ac:dyDescent="0.25">
      <c r="A662" s="47" t="s">
        <v>2</v>
      </c>
      <c r="B662" s="47" t="s">
        <v>2</v>
      </c>
      <c r="C662" s="62" t="s">
        <v>2</v>
      </c>
      <c r="D662" s="63" t="s">
        <v>2</v>
      </c>
      <c r="E662" s="63" t="s">
        <v>2</v>
      </c>
      <c r="F662" s="47" t="s">
        <v>2</v>
      </c>
      <c r="H662" s="64">
        <v>518915</v>
      </c>
      <c r="I662" s="64">
        <v>23436</v>
      </c>
      <c r="J662" s="64">
        <v>542351</v>
      </c>
      <c r="K662" s="64">
        <v>162383.45000000001</v>
      </c>
      <c r="L662" s="64">
        <v>65100.45</v>
      </c>
      <c r="M662" s="64">
        <v>227483.9</v>
      </c>
      <c r="N662" s="64">
        <v>314867.09999999998</v>
      </c>
      <c r="O662" s="60">
        <v>0.41944036242212146</v>
      </c>
      <c r="P662" s="64">
        <v>619588.18666699994</v>
      </c>
      <c r="Q662" s="65">
        <v>-150978</v>
      </c>
      <c r="R662" s="64">
        <v>468610.186667</v>
      </c>
      <c r="S662" s="64">
        <v>8640.3633329999993</v>
      </c>
      <c r="T662" s="60">
        <v>0.9840686873758876</v>
      </c>
    </row>
    <row r="663" spans="1:20" ht="14.45" hidden="1" customHeight="1" outlineLevel="4" collapsed="1" x14ac:dyDescent="0.25">
      <c r="A663" s="47" t="s">
        <v>2</v>
      </c>
      <c r="B663" s="47" t="s">
        <v>2</v>
      </c>
      <c r="C663" s="62" t="s">
        <v>2</v>
      </c>
      <c r="D663" s="63" t="s">
        <v>2</v>
      </c>
      <c r="E663" s="63" t="s">
        <v>2</v>
      </c>
      <c r="F663" s="47" t="s">
        <v>2</v>
      </c>
      <c r="H663" s="64">
        <v>515736</v>
      </c>
      <c r="I663" s="64">
        <v>33475</v>
      </c>
      <c r="J663" s="64">
        <v>549211</v>
      </c>
      <c r="K663" s="64">
        <v>182078.42</v>
      </c>
      <c r="L663" s="64">
        <v>22171.01</v>
      </c>
      <c r="M663" s="64">
        <v>204249.43</v>
      </c>
      <c r="N663" s="64">
        <v>344961.57</v>
      </c>
      <c r="O663" s="60">
        <v>0.37189610186249</v>
      </c>
      <c r="P663" s="64">
        <v>683584.61666699999</v>
      </c>
      <c r="Q663" s="65">
        <v>-156545</v>
      </c>
      <c r="R663" s="64">
        <v>527039.61666699999</v>
      </c>
      <c r="S663" s="64">
        <v>0.37333300000000003</v>
      </c>
      <c r="T663" s="60">
        <v>0.99999932023757721</v>
      </c>
    </row>
    <row r="664" spans="1:20" ht="14.45" hidden="1" customHeight="1" outlineLevel="4" collapsed="1" x14ac:dyDescent="0.25">
      <c r="A664" s="47" t="s">
        <v>2</v>
      </c>
      <c r="B664" s="47" t="s">
        <v>2</v>
      </c>
      <c r="C664" s="62" t="s">
        <v>2</v>
      </c>
      <c r="D664" s="63" t="s">
        <v>2</v>
      </c>
      <c r="E664" s="63" t="s">
        <v>2</v>
      </c>
      <c r="F664" s="47" t="s">
        <v>2</v>
      </c>
      <c r="H664" s="64">
        <v>1227364</v>
      </c>
      <c r="I664" s="64">
        <v>45357</v>
      </c>
      <c r="J664" s="64">
        <v>1272721</v>
      </c>
      <c r="K664" s="64">
        <v>411973.28</v>
      </c>
      <c r="L664" s="64">
        <v>0</v>
      </c>
      <c r="M664" s="64">
        <v>411973.28</v>
      </c>
      <c r="N664" s="64">
        <v>860747.72</v>
      </c>
      <c r="O664" s="60">
        <v>0.32369488678194197</v>
      </c>
      <c r="P664" s="64">
        <v>1631729.040001</v>
      </c>
      <c r="Q664" s="65">
        <v>-351025</v>
      </c>
      <c r="R664" s="64">
        <v>1280704.040001</v>
      </c>
      <c r="S664" s="65">
        <v>-7983.0400010000003</v>
      </c>
      <c r="T664" s="60">
        <v>1.0062724194862818</v>
      </c>
    </row>
    <row r="665" spans="1:20" ht="14.45" hidden="1" customHeight="1" outlineLevel="4" collapsed="1" x14ac:dyDescent="0.25">
      <c r="A665" s="47" t="s">
        <v>2</v>
      </c>
      <c r="B665" s="47" t="s">
        <v>2</v>
      </c>
      <c r="C665" s="62" t="s">
        <v>2</v>
      </c>
      <c r="D665" s="63" t="s">
        <v>2</v>
      </c>
      <c r="E665" s="63" t="s">
        <v>2</v>
      </c>
      <c r="F665" s="47" t="s">
        <v>2</v>
      </c>
      <c r="H665" s="64">
        <v>467333</v>
      </c>
      <c r="I665" s="64">
        <v>18839</v>
      </c>
      <c r="J665" s="64">
        <v>486172</v>
      </c>
      <c r="K665" s="64">
        <v>140521.69</v>
      </c>
      <c r="L665" s="64">
        <v>0</v>
      </c>
      <c r="M665" s="64">
        <v>140521.69</v>
      </c>
      <c r="N665" s="64">
        <v>345650.31</v>
      </c>
      <c r="O665" s="60">
        <v>0.28903698690998247</v>
      </c>
      <c r="P665" s="64">
        <v>510128.573332</v>
      </c>
      <c r="Q665" s="64">
        <v>25198</v>
      </c>
      <c r="R665" s="64">
        <v>535326.57333200006</v>
      </c>
      <c r="S665" s="65">
        <v>-49154.573332</v>
      </c>
      <c r="T665" s="60">
        <v>1.1011053152629111</v>
      </c>
    </row>
    <row r="666" spans="1:20" ht="14.45" hidden="1" customHeight="1" outlineLevel="4" collapsed="1" x14ac:dyDescent="0.25">
      <c r="A666" s="47" t="s">
        <v>2</v>
      </c>
      <c r="B666" s="47" t="s">
        <v>2</v>
      </c>
      <c r="C666" s="62" t="s">
        <v>2</v>
      </c>
      <c r="D666" s="63" t="s">
        <v>2</v>
      </c>
      <c r="E666" s="63" t="s">
        <v>2</v>
      </c>
      <c r="F666" s="47" t="s">
        <v>2</v>
      </c>
      <c r="H666" s="64">
        <v>907098</v>
      </c>
      <c r="I666" s="64">
        <v>33910</v>
      </c>
      <c r="J666" s="64">
        <v>941008</v>
      </c>
      <c r="K666" s="64">
        <v>253072.39</v>
      </c>
      <c r="L666" s="64">
        <v>0</v>
      </c>
      <c r="M666" s="64">
        <v>253072.39</v>
      </c>
      <c r="N666" s="64">
        <v>687935.61</v>
      </c>
      <c r="O666" s="60">
        <v>0.26893755419720128</v>
      </c>
      <c r="P666" s="64">
        <v>1016640.13</v>
      </c>
      <c r="Q666" s="65">
        <v>-136329</v>
      </c>
      <c r="R666" s="64">
        <v>880311.13</v>
      </c>
      <c r="S666" s="64">
        <v>60696.87</v>
      </c>
      <c r="T666" s="60">
        <v>0.93549802977232921</v>
      </c>
    </row>
    <row r="667" spans="1:20" ht="14.45" hidden="1" customHeight="1" outlineLevel="4" collapsed="1" x14ac:dyDescent="0.25">
      <c r="A667" s="47" t="s">
        <v>2</v>
      </c>
      <c r="B667" s="47" t="s">
        <v>2</v>
      </c>
      <c r="C667" s="62" t="s">
        <v>2</v>
      </c>
      <c r="D667" s="63" t="s">
        <v>2</v>
      </c>
      <c r="E667" s="63" t="s">
        <v>2</v>
      </c>
      <c r="F667" s="47" t="s">
        <v>2</v>
      </c>
      <c r="H667" s="64">
        <v>478396</v>
      </c>
      <c r="I667" s="64">
        <v>18839</v>
      </c>
      <c r="J667" s="64">
        <v>497235</v>
      </c>
      <c r="K667" s="64">
        <v>143632.38</v>
      </c>
      <c r="L667" s="64">
        <v>2403.79</v>
      </c>
      <c r="M667" s="64">
        <v>146036.17000000001</v>
      </c>
      <c r="N667" s="64">
        <v>351198.83</v>
      </c>
      <c r="O667" s="60">
        <v>0.29369648154293243</v>
      </c>
      <c r="P667" s="64">
        <v>582778.70666699996</v>
      </c>
      <c r="Q667" s="65">
        <v>-92992</v>
      </c>
      <c r="R667" s="64">
        <v>489786.70666700002</v>
      </c>
      <c r="S667" s="64">
        <v>5044.5033329999997</v>
      </c>
      <c r="T667" s="60">
        <v>0.98985489088056955</v>
      </c>
    </row>
    <row r="668" spans="1:20" ht="14.45" hidden="1" customHeight="1" outlineLevel="4" collapsed="1" x14ac:dyDescent="0.25">
      <c r="A668" s="47" t="s">
        <v>2</v>
      </c>
      <c r="B668" s="47" t="s">
        <v>2</v>
      </c>
      <c r="C668" s="62" t="s">
        <v>2</v>
      </c>
      <c r="D668" s="63" t="s">
        <v>2</v>
      </c>
      <c r="E668" s="63" t="s">
        <v>2</v>
      </c>
      <c r="F668" s="47" t="s">
        <v>2</v>
      </c>
      <c r="H668" s="64">
        <v>29939</v>
      </c>
      <c r="I668" s="64">
        <v>0</v>
      </c>
      <c r="J668" s="64">
        <v>29939</v>
      </c>
      <c r="K668" s="64">
        <v>0</v>
      </c>
      <c r="L668" s="64">
        <v>0</v>
      </c>
      <c r="M668" s="64">
        <v>0</v>
      </c>
      <c r="N668" s="64">
        <v>29939</v>
      </c>
      <c r="O668" s="60">
        <v>0</v>
      </c>
      <c r="P668" s="64">
        <v>0</v>
      </c>
      <c r="Q668" s="64">
        <v>29939</v>
      </c>
      <c r="R668" s="64">
        <v>29939</v>
      </c>
      <c r="S668" s="64">
        <v>0</v>
      </c>
      <c r="T668" s="60">
        <v>1</v>
      </c>
    </row>
    <row r="669" spans="1:20" ht="14.45" hidden="1" customHeight="1" outlineLevel="4" collapsed="1" x14ac:dyDescent="0.25">
      <c r="A669" s="47" t="s">
        <v>2</v>
      </c>
      <c r="B669" s="47" t="s">
        <v>2</v>
      </c>
      <c r="C669" s="62" t="s">
        <v>2</v>
      </c>
      <c r="D669" s="63" t="s">
        <v>2</v>
      </c>
      <c r="E669" s="63" t="s">
        <v>2</v>
      </c>
      <c r="F669" s="47" t="s">
        <v>2</v>
      </c>
      <c r="H669" s="64">
        <v>371507</v>
      </c>
      <c r="I669" s="64">
        <v>11304</v>
      </c>
      <c r="J669" s="64">
        <v>382811</v>
      </c>
      <c r="K669" s="64">
        <v>115672.71</v>
      </c>
      <c r="L669" s="64">
        <v>0</v>
      </c>
      <c r="M669" s="64">
        <v>115672.71</v>
      </c>
      <c r="N669" s="64">
        <v>267138.28999999998</v>
      </c>
      <c r="O669" s="60">
        <v>0.30216663053047066</v>
      </c>
      <c r="P669" s="64">
        <v>508819.52333300002</v>
      </c>
      <c r="Q669" s="65">
        <v>-105738</v>
      </c>
      <c r="R669" s="64">
        <v>403081.52333300002</v>
      </c>
      <c r="S669" s="65">
        <v>-20270.523333000001</v>
      </c>
      <c r="T669" s="60">
        <v>1.0529517786401121</v>
      </c>
    </row>
    <row r="670" spans="1:20" ht="14.45" hidden="1" customHeight="1" outlineLevel="4" collapsed="1" x14ac:dyDescent="0.25">
      <c r="A670" s="47" t="s">
        <v>2</v>
      </c>
      <c r="B670" s="47" t="s">
        <v>2</v>
      </c>
      <c r="C670" s="62" t="s">
        <v>2</v>
      </c>
      <c r="D670" s="63" t="s">
        <v>2</v>
      </c>
      <c r="E670" s="63" t="s">
        <v>2</v>
      </c>
      <c r="F670" s="47" t="s">
        <v>2</v>
      </c>
      <c r="H670" s="64">
        <v>496366</v>
      </c>
      <c r="I670" s="64">
        <v>35047</v>
      </c>
      <c r="J670" s="64">
        <v>531413</v>
      </c>
      <c r="K670" s="64">
        <v>153872.91</v>
      </c>
      <c r="L670" s="64">
        <v>19975.5</v>
      </c>
      <c r="M670" s="64">
        <v>173848.41</v>
      </c>
      <c r="N670" s="64">
        <v>357564.59</v>
      </c>
      <c r="O670" s="60">
        <v>0.32714369050060876</v>
      </c>
      <c r="P670" s="64">
        <v>584357.05666700006</v>
      </c>
      <c r="Q670" s="65">
        <v>-125736</v>
      </c>
      <c r="R670" s="64">
        <v>458621.056667</v>
      </c>
      <c r="S670" s="64">
        <v>52816.443333000003</v>
      </c>
      <c r="T670" s="60">
        <v>0.90061130733911288</v>
      </c>
    </row>
    <row r="671" spans="1:20" ht="14.45" hidden="1" customHeight="1" outlineLevel="4" collapsed="1" x14ac:dyDescent="0.25">
      <c r="A671" s="47" t="s">
        <v>2</v>
      </c>
      <c r="B671" s="47" t="s">
        <v>2</v>
      </c>
      <c r="C671" s="62" t="s">
        <v>2</v>
      </c>
      <c r="D671" s="63" t="s">
        <v>2</v>
      </c>
      <c r="E671" s="63" t="s">
        <v>2</v>
      </c>
      <c r="F671" s="47" t="s">
        <v>2</v>
      </c>
      <c r="H671" s="64">
        <v>558400</v>
      </c>
      <c r="I671" s="64">
        <v>2279</v>
      </c>
      <c r="J671" s="64">
        <v>560679</v>
      </c>
      <c r="K671" s="64">
        <v>88596.14</v>
      </c>
      <c r="L671" s="64">
        <v>0</v>
      </c>
      <c r="M671" s="64">
        <v>88596.14</v>
      </c>
      <c r="N671" s="64">
        <v>472082.86</v>
      </c>
      <c r="O671" s="60">
        <v>0.15801579870121762</v>
      </c>
      <c r="P671" s="64">
        <v>404021.65999900002</v>
      </c>
      <c r="Q671" s="65">
        <v>-446451</v>
      </c>
      <c r="R671" s="65">
        <v>-42429.340000999997</v>
      </c>
      <c r="S671" s="64">
        <v>603108.34000099998</v>
      </c>
      <c r="T671" s="67">
        <v>-7.5674922729404875E-2</v>
      </c>
    </row>
    <row r="672" spans="1:20" ht="14.45" hidden="1" customHeight="1" outlineLevel="4" collapsed="1" x14ac:dyDescent="0.25">
      <c r="A672" s="47" t="s">
        <v>2</v>
      </c>
      <c r="B672" s="47" t="s">
        <v>2</v>
      </c>
      <c r="C672" s="62" t="s">
        <v>2</v>
      </c>
      <c r="D672" s="63" t="s">
        <v>2</v>
      </c>
      <c r="E672" s="63" t="s">
        <v>2</v>
      </c>
      <c r="F672" s="47" t="s">
        <v>2</v>
      </c>
      <c r="H672" s="64">
        <v>913568</v>
      </c>
      <c r="I672" s="64">
        <v>106781</v>
      </c>
      <c r="J672" s="64">
        <v>1020349</v>
      </c>
      <c r="K672" s="64">
        <v>246625.39</v>
      </c>
      <c r="L672" s="64">
        <v>96211.04</v>
      </c>
      <c r="M672" s="64">
        <v>342836.43</v>
      </c>
      <c r="N672" s="64">
        <v>677512.57</v>
      </c>
      <c r="O672" s="60">
        <v>0.33599918263260903</v>
      </c>
      <c r="P672" s="64">
        <v>1065822.493331</v>
      </c>
      <c r="Q672" s="65">
        <v>-54312</v>
      </c>
      <c r="R672" s="64">
        <v>1011510.493331</v>
      </c>
      <c r="S672" s="65">
        <v>-87372.533330999999</v>
      </c>
      <c r="T672" s="60">
        <v>1.0856300474945337</v>
      </c>
    </row>
    <row r="673" spans="1:20" ht="14.45" hidden="1" customHeight="1" outlineLevel="4" collapsed="1" x14ac:dyDescent="0.25">
      <c r="A673" s="47" t="s">
        <v>2</v>
      </c>
      <c r="B673" s="47" t="s">
        <v>2</v>
      </c>
      <c r="C673" s="62" t="s">
        <v>2</v>
      </c>
      <c r="D673" s="63" t="s">
        <v>2</v>
      </c>
      <c r="E673" s="63" t="s">
        <v>2</v>
      </c>
      <c r="F673" s="47" t="s">
        <v>2</v>
      </c>
      <c r="H673" s="64">
        <v>2532001</v>
      </c>
      <c r="I673" s="64">
        <v>90168</v>
      </c>
      <c r="J673" s="64">
        <v>2622169</v>
      </c>
      <c r="K673" s="64">
        <v>543680.82999999996</v>
      </c>
      <c r="L673" s="64">
        <v>0</v>
      </c>
      <c r="M673" s="64">
        <v>543680.82999999996</v>
      </c>
      <c r="N673" s="64">
        <v>2078488.17</v>
      </c>
      <c r="O673" s="60">
        <v>0.20734011804731123</v>
      </c>
      <c r="P673" s="64">
        <v>2180829.6566670001</v>
      </c>
      <c r="Q673" s="65">
        <v>-116683</v>
      </c>
      <c r="R673" s="64">
        <v>2064146.6566669999</v>
      </c>
      <c r="S673" s="64">
        <v>558022.34333299997</v>
      </c>
      <c r="T673" s="60">
        <v>0.78719054975747182</v>
      </c>
    </row>
    <row r="674" spans="1:20" ht="14.45" hidden="1" customHeight="1" outlineLevel="4" collapsed="1" x14ac:dyDescent="0.25">
      <c r="A674" s="47" t="s">
        <v>2</v>
      </c>
      <c r="B674" s="47" t="s">
        <v>2</v>
      </c>
      <c r="C674" s="62" t="s">
        <v>2</v>
      </c>
      <c r="D674" s="63" t="s">
        <v>2</v>
      </c>
      <c r="E674" s="63" t="s">
        <v>2</v>
      </c>
      <c r="F674" s="47" t="s">
        <v>2</v>
      </c>
      <c r="H674" s="64">
        <v>987612</v>
      </c>
      <c r="I674" s="64">
        <v>37593</v>
      </c>
      <c r="J674" s="64">
        <v>1025205</v>
      </c>
      <c r="K674" s="64">
        <v>240638.28</v>
      </c>
      <c r="L674" s="64">
        <v>25450.28</v>
      </c>
      <c r="M674" s="64">
        <v>266088.56</v>
      </c>
      <c r="N674" s="64">
        <v>759116.44</v>
      </c>
      <c r="O674" s="60">
        <v>0.25954668578479428</v>
      </c>
      <c r="P674" s="64">
        <v>930005.18333499995</v>
      </c>
      <c r="Q674" s="65">
        <v>-107737</v>
      </c>
      <c r="R674" s="64">
        <v>822268.18333499995</v>
      </c>
      <c r="S674" s="64">
        <v>177486.53666499999</v>
      </c>
      <c r="T674" s="60">
        <v>0.82687702784808892</v>
      </c>
    </row>
    <row r="675" spans="1:20" ht="14.45" hidden="1" customHeight="1" outlineLevel="4" collapsed="1" x14ac:dyDescent="0.25">
      <c r="A675" s="47" t="s">
        <v>2</v>
      </c>
      <c r="B675" s="47" t="s">
        <v>2</v>
      </c>
      <c r="C675" s="62" t="s">
        <v>2</v>
      </c>
      <c r="D675" s="63" t="s">
        <v>2</v>
      </c>
      <c r="E675" s="63" t="s">
        <v>2</v>
      </c>
      <c r="F675" s="47" t="s">
        <v>2</v>
      </c>
      <c r="H675" s="64">
        <v>2352563</v>
      </c>
      <c r="I675" s="64">
        <v>111686</v>
      </c>
      <c r="J675" s="64">
        <v>2464249</v>
      </c>
      <c r="K675" s="64">
        <v>676352.45</v>
      </c>
      <c r="L675" s="64">
        <v>20788.509999999998</v>
      </c>
      <c r="M675" s="64">
        <v>697140.96</v>
      </c>
      <c r="N675" s="64">
        <v>1767108.04</v>
      </c>
      <c r="O675" s="60">
        <v>0.28290199569929825</v>
      </c>
      <c r="P675" s="64">
        <v>2567982.3533339999</v>
      </c>
      <c r="Q675" s="65">
        <v>-93783</v>
      </c>
      <c r="R675" s="64">
        <v>2474199.3533339999</v>
      </c>
      <c r="S675" s="65">
        <v>-30738.863334000001</v>
      </c>
      <c r="T675" s="60">
        <v>1.012473927486224</v>
      </c>
    </row>
    <row r="676" spans="1:20" ht="14.45" hidden="1" customHeight="1" outlineLevel="4" collapsed="1" x14ac:dyDescent="0.25">
      <c r="A676" s="47" t="s">
        <v>2</v>
      </c>
      <c r="B676" s="47" t="s">
        <v>2</v>
      </c>
      <c r="C676" s="62" t="s">
        <v>2</v>
      </c>
      <c r="D676" s="63" t="s">
        <v>2</v>
      </c>
      <c r="E676" s="63" t="s">
        <v>2</v>
      </c>
      <c r="F676" s="47" t="s">
        <v>2</v>
      </c>
      <c r="H676" s="64">
        <v>1289683</v>
      </c>
      <c r="I676" s="64">
        <v>174539</v>
      </c>
      <c r="J676" s="64">
        <v>1464222</v>
      </c>
      <c r="K676" s="64">
        <v>357679.16</v>
      </c>
      <c r="L676" s="64">
        <v>229875.64</v>
      </c>
      <c r="M676" s="64">
        <v>587554.80000000005</v>
      </c>
      <c r="N676" s="64">
        <v>876667.2</v>
      </c>
      <c r="O676" s="60">
        <v>0.40127439691522188</v>
      </c>
      <c r="P676" s="64">
        <v>1401187.979999</v>
      </c>
      <c r="Q676" s="65">
        <v>-64199</v>
      </c>
      <c r="R676" s="64">
        <v>1336988.979999</v>
      </c>
      <c r="S676" s="65">
        <v>-102642.619999</v>
      </c>
      <c r="T676" s="60">
        <v>1.0701004492481332</v>
      </c>
    </row>
    <row r="677" spans="1:20" ht="14.45" hidden="1" customHeight="1" outlineLevel="4" collapsed="1" x14ac:dyDescent="0.25">
      <c r="A677" s="47" t="s">
        <v>2</v>
      </c>
      <c r="B677" s="47" t="s">
        <v>2</v>
      </c>
      <c r="C677" s="62" t="s">
        <v>2</v>
      </c>
      <c r="D677" s="63" t="s">
        <v>2</v>
      </c>
      <c r="E677" s="63" t="s">
        <v>2</v>
      </c>
      <c r="F677" s="47" t="s">
        <v>2</v>
      </c>
      <c r="H677" s="64">
        <v>0</v>
      </c>
      <c r="I677" s="64">
        <v>0</v>
      </c>
      <c r="J677" s="64">
        <v>0</v>
      </c>
      <c r="K677" s="65">
        <v>-5448.81</v>
      </c>
      <c r="L677" s="64">
        <v>0</v>
      </c>
      <c r="M677" s="65">
        <v>-5448.81</v>
      </c>
      <c r="N677" s="64">
        <v>5448.81</v>
      </c>
      <c r="O677" s="67">
        <v>-1</v>
      </c>
      <c r="P677" s="64">
        <v>18748.98</v>
      </c>
      <c r="Q677" s="65">
        <v>-18749</v>
      </c>
      <c r="R677" s="65">
        <v>-0.02</v>
      </c>
      <c r="S677" s="64">
        <v>0.02</v>
      </c>
      <c r="T677" s="67">
        <v>-1</v>
      </c>
    </row>
    <row r="678" spans="1:20" ht="14.45" hidden="1" customHeight="1" outlineLevel="4" collapsed="1" x14ac:dyDescent="0.25">
      <c r="A678" s="47" t="s">
        <v>2</v>
      </c>
      <c r="B678" s="47" t="s">
        <v>2</v>
      </c>
      <c r="C678" s="62" t="s">
        <v>2</v>
      </c>
      <c r="D678" s="63" t="s">
        <v>2</v>
      </c>
      <c r="E678" s="63" t="s">
        <v>2</v>
      </c>
      <c r="F678" s="47" t="s">
        <v>2</v>
      </c>
      <c r="H678" s="64">
        <v>442228</v>
      </c>
      <c r="I678" s="64">
        <v>14060</v>
      </c>
      <c r="J678" s="64">
        <v>456288</v>
      </c>
      <c r="K678" s="64">
        <v>126206</v>
      </c>
      <c r="L678" s="64">
        <v>26728.33</v>
      </c>
      <c r="M678" s="64">
        <v>152934.32999999999</v>
      </c>
      <c r="N678" s="64">
        <v>303353.67</v>
      </c>
      <c r="O678" s="60">
        <v>0.3351706159267831</v>
      </c>
      <c r="P678" s="64">
        <v>411535.90333399997</v>
      </c>
      <c r="Q678" s="64">
        <v>45530</v>
      </c>
      <c r="R678" s="64">
        <v>457065.90333399997</v>
      </c>
      <c r="S678" s="65">
        <v>-27506.233334</v>
      </c>
      <c r="T678" s="60">
        <v>1.0602826139061294</v>
      </c>
    </row>
    <row r="679" spans="1:20" ht="14.45" hidden="1" customHeight="1" outlineLevel="4" collapsed="1" x14ac:dyDescent="0.25">
      <c r="A679" s="47" t="s">
        <v>2</v>
      </c>
      <c r="B679" s="47" t="s">
        <v>2</v>
      </c>
      <c r="C679" s="62" t="s">
        <v>2</v>
      </c>
      <c r="D679" s="63" t="s">
        <v>2</v>
      </c>
      <c r="E679" s="63" t="s">
        <v>2</v>
      </c>
      <c r="F679" s="47" t="s">
        <v>2</v>
      </c>
      <c r="H679" s="64">
        <v>311633</v>
      </c>
      <c r="I679" s="64">
        <v>12366</v>
      </c>
      <c r="J679" s="64">
        <v>323999</v>
      </c>
      <c r="K679" s="64">
        <v>91679.74</v>
      </c>
      <c r="L679" s="64">
        <v>0</v>
      </c>
      <c r="M679" s="64">
        <v>91679.74</v>
      </c>
      <c r="N679" s="64">
        <v>232319.26</v>
      </c>
      <c r="O679" s="60">
        <v>0.28296303383652421</v>
      </c>
      <c r="P679" s="64">
        <v>428697.61666599999</v>
      </c>
      <c r="Q679" s="65">
        <v>-40712</v>
      </c>
      <c r="R679" s="64">
        <v>387985.61666599999</v>
      </c>
      <c r="S679" s="65">
        <v>-63986.616666000002</v>
      </c>
      <c r="T679" s="60">
        <v>1.197490167148664</v>
      </c>
    </row>
    <row r="680" spans="1:20" ht="14.45" hidden="1" customHeight="1" outlineLevel="4" collapsed="1" x14ac:dyDescent="0.25">
      <c r="A680" s="47" t="s">
        <v>2</v>
      </c>
      <c r="B680" s="47" t="s">
        <v>2</v>
      </c>
      <c r="C680" s="62" t="s">
        <v>2</v>
      </c>
      <c r="D680" s="63" t="s">
        <v>2</v>
      </c>
      <c r="E680" s="63" t="s">
        <v>2</v>
      </c>
      <c r="F680" s="47" t="s">
        <v>2</v>
      </c>
      <c r="H680" s="65">
        <v>-194000</v>
      </c>
      <c r="I680" s="64">
        <v>4454</v>
      </c>
      <c r="J680" s="65">
        <v>-189546</v>
      </c>
      <c r="K680" s="64">
        <v>36828.870000000003</v>
      </c>
      <c r="L680" s="64">
        <v>16163.39</v>
      </c>
      <c r="M680" s="64">
        <v>52992.26</v>
      </c>
      <c r="N680" s="65">
        <v>-242538.26</v>
      </c>
      <c r="O680" s="67">
        <v>-0.27957466789064395</v>
      </c>
      <c r="P680" s="64">
        <v>193007.57999900001</v>
      </c>
      <c r="Q680" s="65">
        <v>-138771</v>
      </c>
      <c r="R680" s="64">
        <v>54236.579999000001</v>
      </c>
      <c r="S680" s="65">
        <v>-259945.96999899999</v>
      </c>
      <c r="T680" s="67">
        <v>-0.37141364101062541</v>
      </c>
    </row>
    <row r="681" spans="1:20" ht="14.45" hidden="1" customHeight="1" outlineLevel="4" collapsed="1" x14ac:dyDescent="0.25">
      <c r="A681" s="47" t="s">
        <v>2</v>
      </c>
      <c r="B681" s="47" t="s">
        <v>2</v>
      </c>
      <c r="C681" s="62" t="s">
        <v>2</v>
      </c>
      <c r="D681" s="63" t="s">
        <v>2</v>
      </c>
      <c r="E681" s="63" t="s">
        <v>2</v>
      </c>
      <c r="F681" s="47" t="s">
        <v>2</v>
      </c>
      <c r="H681" s="64">
        <v>394690</v>
      </c>
      <c r="I681" s="64">
        <v>11869</v>
      </c>
      <c r="J681" s="64">
        <v>406559</v>
      </c>
      <c r="K681" s="64">
        <v>113035.59</v>
      </c>
      <c r="L681" s="64">
        <v>0</v>
      </c>
      <c r="M681" s="64">
        <v>113035.59</v>
      </c>
      <c r="N681" s="64">
        <v>293523.40999999997</v>
      </c>
      <c r="O681" s="60">
        <v>0.27802997842871513</v>
      </c>
      <c r="P681" s="64">
        <v>455734.85</v>
      </c>
      <c r="Q681" s="65">
        <v>-13758</v>
      </c>
      <c r="R681" s="64">
        <v>441976.85</v>
      </c>
      <c r="S681" s="65">
        <v>-35417.85</v>
      </c>
      <c r="T681" s="60">
        <v>1.0871161381250938</v>
      </c>
    </row>
    <row r="682" spans="1:20" ht="14.45" hidden="1" customHeight="1" outlineLevel="4" collapsed="1" x14ac:dyDescent="0.25">
      <c r="A682" s="47" t="s">
        <v>2</v>
      </c>
      <c r="B682" s="47" t="s">
        <v>2</v>
      </c>
      <c r="C682" s="62" t="s">
        <v>2</v>
      </c>
      <c r="D682" s="63" t="s">
        <v>2</v>
      </c>
      <c r="E682" s="63" t="s">
        <v>2</v>
      </c>
      <c r="F682" s="47" t="s">
        <v>2</v>
      </c>
      <c r="H682" s="64">
        <v>1000</v>
      </c>
      <c r="I682" s="64">
        <v>0</v>
      </c>
      <c r="J682" s="64">
        <v>1000</v>
      </c>
      <c r="K682" s="64">
        <v>4680.18</v>
      </c>
      <c r="L682" s="64">
        <v>0</v>
      </c>
      <c r="M682" s="64">
        <v>4680.18</v>
      </c>
      <c r="N682" s="65">
        <v>-3680.18</v>
      </c>
      <c r="O682" s="60">
        <v>4.68018</v>
      </c>
      <c r="P682" s="64">
        <v>18524.25</v>
      </c>
      <c r="Q682" s="65">
        <v>-17524</v>
      </c>
      <c r="R682" s="64">
        <v>1000.25</v>
      </c>
      <c r="S682" s="65">
        <v>-0.25</v>
      </c>
      <c r="T682" s="60">
        <v>1.0002500000000001</v>
      </c>
    </row>
    <row r="683" spans="1:20" ht="14.45" hidden="1" customHeight="1" outlineLevel="4" collapsed="1" x14ac:dyDescent="0.25">
      <c r="A683" s="47" t="s">
        <v>2</v>
      </c>
      <c r="B683" s="47" t="s">
        <v>2</v>
      </c>
      <c r="C683" s="62" t="s">
        <v>2</v>
      </c>
      <c r="D683" s="63" t="s">
        <v>2</v>
      </c>
      <c r="E683" s="63" t="s">
        <v>2</v>
      </c>
      <c r="F683" s="47" t="s">
        <v>2</v>
      </c>
      <c r="H683" s="64">
        <v>0</v>
      </c>
      <c r="I683" s="64">
        <v>12652</v>
      </c>
      <c r="J683" s="64">
        <v>12652</v>
      </c>
      <c r="K683" s="64">
        <v>639.61</v>
      </c>
      <c r="L683" s="64">
        <v>0</v>
      </c>
      <c r="M683" s="64">
        <v>639.61</v>
      </c>
      <c r="N683" s="64">
        <v>12012.39</v>
      </c>
      <c r="O683" s="60">
        <v>5.0554062598798612E-2</v>
      </c>
      <c r="P683" s="64">
        <v>989.94</v>
      </c>
      <c r="Q683" s="65">
        <v>-640</v>
      </c>
      <c r="R683" s="64">
        <v>349.94</v>
      </c>
      <c r="S683" s="64">
        <v>12302.06</v>
      </c>
      <c r="T683" s="60">
        <v>2.7658868163136265E-2</v>
      </c>
    </row>
    <row r="684" spans="1:20" ht="14.45" hidden="1" customHeight="1" outlineLevel="4" collapsed="1" x14ac:dyDescent="0.25">
      <c r="A684" s="47" t="s">
        <v>2</v>
      </c>
      <c r="B684" s="47" t="s">
        <v>2</v>
      </c>
      <c r="C684" s="62" t="s">
        <v>2</v>
      </c>
      <c r="D684" s="63" t="s">
        <v>2</v>
      </c>
      <c r="E684" s="63" t="s">
        <v>2</v>
      </c>
      <c r="F684" s="47" t="s">
        <v>2</v>
      </c>
      <c r="H684" s="64">
        <v>2698014</v>
      </c>
      <c r="I684" s="64">
        <v>125893</v>
      </c>
      <c r="J684" s="64">
        <v>2823907</v>
      </c>
      <c r="K684" s="64">
        <v>694039.08</v>
      </c>
      <c r="L684" s="64">
        <v>55980.44</v>
      </c>
      <c r="M684" s="64">
        <v>750019.52</v>
      </c>
      <c r="N684" s="64">
        <v>2073887.48</v>
      </c>
      <c r="O684" s="60">
        <v>0.26559639534871365</v>
      </c>
      <c r="P684" s="64">
        <v>2797330.6366670001</v>
      </c>
      <c r="Q684" s="65">
        <v>-376027</v>
      </c>
      <c r="R684" s="64">
        <v>2421303.6366670001</v>
      </c>
      <c r="S684" s="64">
        <v>346622.92333299998</v>
      </c>
      <c r="T684" s="60">
        <v>0.87725412935588887</v>
      </c>
    </row>
    <row r="685" spans="1:20" ht="14.45" hidden="1" customHeight="1" outlineLevel="4" collapsed="1" x14ac:dyDescent="0.25">
      <c r="A685" s="47" t="s">
        <v>2</v>
      </c>
      <c r="B685" s="47" t="s">
        <v>2</v>
      </c>
      <c r="C685" s="62" t="s">
        <v>2</v>
      </c>
      <c r="D685" s="63" t="s">
        <v>2</v>
      </c>
      <c r="E685" s="63" t="s">
        <v>2</v>
      </c>
      <c r="F685" s="47" t="s">
        <v>2</v>
      </c>
      <c r="H685" s="64">
        <v>5021</v>
      </c>
      <c r="I685" s="64">
        <v>0</v>
      </c>
      <c r="J685" s="64">
        <v>5021</v>
      </c>
      <c r="K685" s="64">
        <v>0</v>
      </c>
      <c r="L685" s="64">
        <v>0</v>
      </c>
      <c r="M685" s="64">
        <v>0</v>
      </c>
      <c r="N685" s="64">
        <v>5021</v>
      </c>
      <c r="O685" s="60">
        <v>0</v>
      </c>
      <c r="P685" s="64">
        <v>0</v>
      </c>
      <c r="Q685" s="64">
        <v>0</v>
      </c>
      <c r="R685" s="64">
        <v>0</v>
      </c>
      <c r="S685" s="64">
        <v>5021</v>
      </c>
      <c r="T685" s="60">
        <v>0</v>
      </c>
    </row>
    <row r="686" spans="1:20" ht="14.45" hidden="1" customHeight="1" outlineLevel="4" collapsed="1" x14ac:dyDescent="0.25">
      <c r="A686" s="47" t="s">
        <v>2</v>
      </c>
      <c r="B686" s="47" t="s">
        <v>2</v>
      </c>
      <c r="C686" s="62" t="s">
        <v>2</v>
      </c>
      <c r="D686" s="63" t="s">
        <v>2</v>
      </c>
      <c r="E686" s="63" t="s">
        <v>2</v>
      </c>
      <c r="F686" s="47" t="s">
        <v>2</v>
      </c>
      <c r="H686" s="64">
        <v>541762</v>
      </c>
      <c r="I686" s="64">
        <v>11304</v>
      </c>
      <c r="J686" s="64">
        <v>553066</v>
      </c>
      <c r="K686" s="64">
        <v>149895.22</v>
      </c>
      <c r="L686" s="64">
        <v>0</v>
      </c>
      <c r="M686" s="64">
        <v>149895.22</v>
      </c>
      <c r="N686" s="64">
        <v>403170.78</v>
      </c>
      <c r="O686" s="60">
        <v>0.27102591734078751</v>
      </c>
      <c r="P686" s="64">
        <v>594959.79333300004</v>
      </c>
      <c r="Q686" s="65">
        <v>-124815</v>
      </c>
      <c r="R686" s="64">
        <v>470144.79333299998</v>
      </c>
      <c r="S686" s="64">
        <v>82921.206667000006</v>
      </c>
      <c r="T686" s="60">
        <v>0.85006996151092273</v>
      </c>
    </row>
    <row r="687" spans="1:20" ht="14.45" hidden="1" customHeight="1" outlineLevel="4" collapsed="1" x14ac:dyDescent="0.25">
      <c r="A687" s="47" t="s">
        <v>2</v>
      </c>
      <c r="B687" s="47" t="s">
        <v>2</v>
      </c>
      <c r="C687" s="62" t="s">
        <v>2</v>
      </c>
      <c r="D687" s="63" t="s">
        <v>2</v>
      </c>
      <c r="E687" s="63" t="s">
        <v>2</v>
      </c>
      <c r="F687" s="47" t="s">
        <v>2</v>
      </c>
      <c r="H687" s="64">
        <v>15580</v>
      </c>
      <c r="I687" s="64">
        <v>136787</v>
      </c>
      <c r="J687" s="64">
        <v>152367</v>
      </c>
      <c r="K687" s="64">
        <v>15840.45</v>
      </c>
      <c r="L687" s="64">
        <v>755</v>
      </c>
      <c r="M687" s="64">
        <v>16595.45</v>
      </c>
      <c r="N687" s="64">
        <v>135771.54999999999</v>
      </c>
      <c r="O687" s="60">
        <v>0.10891761339397639</v>
      </c>
      <c r="P687" s="64">
        <v>34070.386664999998</v>
      </c>
      <c r="Q687" s="64">
        <v>116000</v>
      </c>
      <c r="R687" s="64">
        <v>150070.386665</v>
      </c>
      <c r="S687" s="64">
        <v>1541.613335</v>
      </c>
      <c r="T687" s="60">
        <v>0.98988223608130366</v>
      </c>
    </row>
    <row r="688" spans="1:20" ht="14.45" hidden="1" customHeight="1" outlineLevel="4" collapsed="1" x14ac:dyDescent="0.25">
      <c r="A688" s="47" t="s">
        <v>2</v>
      </c>
      <c r="B688" s="47" t="s">
        <v>2</v>
      </c>
      <c r="C688" s="62" t="s">
        <v>2</v>
      </c>
      <c r="D688" s="63" t="s">
        <v>2</v>
      </c>
      <c r="E688" s="63" t="s">
        <v>2</v>
      </c>
      <c r="F688" s="47" t="s">
        <v>2</v>
      </c>
      <c r="H688" s="64">
        <v>255867</v>
      </c>
      <c r="I688" s="64">
        <v>6358</v>
      </c>
      <c r="J688" s="64">
        <v>262225</v>
      </c>
      <c r="K688" s="64">
        <v>64914.69</v>
      </c>
      <c r="L688" s="64">
        <v>0</v>
      </c>
      <c r="M688" s="64">
        <v>64914.69</v>
      </c>
      <c r="N688" s="64">
        <v>197310.31</v>
      </c>
      <c r="O688" s="60">
        <v>0.24755339879874153</v>
      </c>
      <c r="P688" s="64">
        <v>250860.36</v>
      </c>
      <c r="Q688" s="64">
        <v>11365</v>
      </c>
      <c r="R688" s="64">
        <v>262225.36</v>
      </c>
      <c r="S688" s="65">
        <v>-0.36</v>
      </c>
      <c r="T688" s="60">
        <v>1.0000013728668129</v>
      </c>
    </row>
    <row r="689" spans="1:20" ht="14.45" hidden="1" customHeight="1" outlineLevel="4" collapsed="1" x14ac:dyDescent="0.25">
      <c r="A689" s="47" t="s">
        <v>2</v>
      </c>
      <c r="B689" s="47" t="s">
        <v>2</v>
      </c>
      <c r="C689" s="62" t="s">
        <v>2</v>
      </c>
      <c r="D689" s="63" t="s">
        <v>2</v>
      </c>
      <c r="E689" s="63" t="s">
        <v>2</v>
      </c>
      <c r="F689" s="47" t="s">
        <v>2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0">
        <v>0</v>
      </c>
      <c r="P689" s="64">
        <v>0</v>
      </c>
      <c r="Q689" s="64">
        <v>1562266</v>
      </c>
      <c r="R689" s="64">
        <v>1562266</v>
      </c>
      <c r="S689" s="65">
        <v>-1562266</v>
      </c>
      <c r="T689" s="67">
        <v>-1</v>
      </c>
    </row>
    <row r="690" spans="1:20" ht="14.45" hidden="1" customHeight="1" outlineLevel="4" collapsed="1" x14ac:dyDescent="0.25">
      <c r="A690" s="47" t="s">
        <v>2</v>
      </c>
      <c r="B690" s="47" t="s">
        <v>2</v>
      </c>
      <c r="C690" s="62" t="s">
        <v>2</v>
      </c>
      <c r="D690" s="63" t="s">
        <v>2</v>
      </c>
      <c r="E690" s="63" t="s">
        <v>2</v>
      </c>
      <c r="F690" s="47" t="s">
        <v>2</v>
      </c>
      <c r="H690" s="64">
        <v>1364894</v>
      </c>
      <c r="I690" s="64">
        <v>104274</v>
      </c>
      <c r="J690" s="64">
        <v>1469168</v>
      </c>
      <c r="K690" s="64">
        <v>1602.4</v>
      </c>
      <c r="L690" s="64">
        <v>0</v>
      </c>
      <c r="M690" s="64">
        <v>1602.4</v>
      </c>
      <c r="N690" s="64">
        <v>1467565.6</v>
      </c>
      <c r="O690" s="60">
        <v>1.0906853402742232E-3</v>
      </c>
      <c r="P690" s="65">
        <v>-226616.81</v>
      </c>
      <c r="Q690" s="65">
        <v>-93098</v>
      </c>
      <c r="R690" s="65">
        <v>-319714.81</v>
      </c>
      <c r="S690" s="64">
        <v>1788882.81</v>
      </c>
      <c r="T690" s="67">
        <v>-0.21761623585594023</v>
      </c>
    </row>
    <row r="691" spans="1:20" ht="14.45" hidden="1" customHeight="1" outlineLevel="4" collapsed="1" x14ac:dyDescent="0.25">
      <c r="A691" s="47" t="s">
        <v>2</v>
      </c>
      <c r="B691" s="47" t="s">
        <v>2</v>
      </c>
      <c r="C691" s="62" t="s">
        <v>2</v>
      </c>
      <c r="D691" s="63" t="s">
        <v>2</v>
      </c>
      <c r="E691" s="63" t="s">
        <v>2</v>
      </c>
      <c r="F691" s="47" t="s">
        <v>2</v>
      </c>
      <c r="H691" s="64">
        <v>0</v>
      </c>
      <c r="I691" s="64">
        <v>0</v>
      </c>
      <c r="J691" s="64">
        <v>0</v>
      </c>
      <c r="K691" s="64">
        <v>5398.6</v>
      </c>
      <c r="L691" s="64">
        <v>0</v>
      </c>
      <c r="M691" s="64">
        <v>5398.6</v>
      </c>
      <c r="N691" s="65">
        <v>-5398.6</v>
      </c>
      <c r="O691" s="67">
        <v>-1</v>
      </c>
      <c r="P691" s="64">
        <v>5398.6</v>
      </c>
      <c r="Q691" s="64">
        <v>0</v>
      </c>
      <c r="R691" s="64">
        <v>5398.6</v>
      </c>
      <c r="S691" s="65">
        <v>-5398.6</v>
      </c>
      <c r="T691" s="67">
        <v>-1</v>
      </c>
    </row>
    <row r="692" spans="1:20" ht="14.45" hidden="1" customHeight="1" outlineLevel="4" collapsed="1" x14ac:dyDescent="0.25">
      <c r="A692" s="47" t="s">
        <v>2</v>
      </c>
      <c r="B692" s="47" t="s">
        <v>2</v>
      </c>
      <c r="C692" s="62" t="s">
        <v>2</v>
      </c>
      <c r="D692" s="63" t="s">
        <v>2</v>
      </c>
      <c r="E692" s="63" t="s">
        <v>2</v>
      </c>
      <c r="F692" s="47" t="s">
        <v>2</v>
      </c>
      <c r="H692" s="64">
        <v>274195</v>
      </c>
      <c r="I692" s="64">
        <v>132769</v>
      </c>
      <c r="J692" s="64">
        <v>406964</v>
      </c>
      <c r="K692" s="64">
        <v>119397.73</v>
      </c>
      <c r="L692" s="64">
        <v>146660.63</v>
      </c>
      <c r="M692" s="64">
        <v>266058.36</v>
      </c>
      <c r="N692" s="64">
        <v>140905.64000000001</v>
      </c>
      <c r="O692" s="60">
        <v>0.65376387100578925</v>
      </c>
      <c r="P692" s="64">
        <v>311029.92000099999</v>
      </c>
      <c r="Q692" s="65">
        <v>-71114</v>
      </c>
      <c r="R692" s="64">
        <v>239915.92000099999</v>
      </c>
      <c r="S692" s="64">
        <v>20387.449999</v>
      </c>
      <c r="T692" s="60">
        <v>0.94990355412518057</v>
      </c>
    </row>
    <row r="693" spans="1:20" ht="14.45" hidden="1" customHeight="1" outlineLevel="4" collapsed="1" x14ac:dyDescent="0.25">
      <c r="A693" s="47" t="s">
        <v>2</v>
      </c>
      <c r="B693" s="47" t="s">
        <v>2</v>
      </c>
      <c r="C693" s="62" t="s">
        <v>2</v>
      </c>
      <c r="D693" s="63" t="s">
        <v>2</v>
      </c>
      <c r="E693" s="63" t="s">
        <v>2</v>
      </c>
      <c r="F693" s="47" t="s">
        <v>2</v>
      </c>
      <c r="H693" s="64">
        <v>1798081</v>
      </c>
      <c r="I693" s="64">
        <v>97170</v>
      </c>
      <c r="J693" s="64">
        <v>1895251</v>
      </c>
      <c r="K693" s="64">
        <v>610993.74</v>
      </c>
      <c r="L693" s="64">
        <v>57573.39</v>
      </c>
      <c r="M693" s="64">
        <v>668567.13</v>
      </c>
      <c r="N693" s="64">
        <v>1226683.8700000001</v>
      </c>
      <c r="O693" s="60">
        <v>0.35275914905202532</v>
      </c>
      <c r="P693" s="64">
        <v>2654901.7166650002</v>
      </c>
      <c r="Q693" s="65">
        <v>-857700</v>
      </c>
      <c r="R693" s="64">
        <v>1797201.716665</v>
      </c>
      <c r="S693" s="64">
        <v>40475.893335000001</v>
      </c>
      <c r="T693" s="60">
        <v>0.97864351828069207</v>
      </c>
    </row>
    <row r="694" spans="1:20" ht="14.45" hidden="1" customHeight="1" outlineLevel="4" collapsed="1" x14ac:dyDescent="0.25">
      <c r="A694" s="47" t="s">
        <v>2</v>
      </c>
      <c r="B694" s="47" t="s">
        <v>2</v>
      </c>
      <c r="C694" s="62" t="s">
        <v>2</v>
      </c>
      <c r="D694" s="63" t="s">
        <v>2</v>
      </c>
      <c r="E694" s="63" t="s">
        <v>2</v>
      </c>
      <c r="F694" s="47" t="s">
        <v>2</v>
      </c>
      <c r="H694" s="64">
        <v>1338669</v>
      </c>
      <c r="I694" s="64">
        <v>36516</v>
      </c>
      <c r="J694" s="64">
        <v>1375185</v>
      </c>
      <c r="K694" s="64">
        <v>332071.14</v>
      </c>
      <c r="L694" s="64">
        <v>0</v>
      </c>
      <c r="M694" s="64">
        <v>332071.14</v>
      </c>
      <c r="N694" s="64">
        <v>1043113.86</v>
      </c>
      <c r="O694" s="60">
        <v>0.24147379443493058</v>
      </c>
      <c r="P694" s="64">
        <v>1282091.739999</v>
      </c>
      <c r="Q694" s="65">
        <v>-34587</v>
      </c>
      <c r="R694" s="64">
        <v>1247504.739999</v>
      </c>
      <c r="S694" s="64">
        <v>127680.260001</v>
      </c>
      <c r="T694" s="60">
        <v>0.90715412108116367</v>
      </c>
    </row>
    <row r="695" spans="1:20" ht="14.45" hidden="1" customHeight="1" outlineLevel="4" collapsed="1" x14ac:dyDescent="0.25">
      <c r="A695" s="47" t="s">
        <v>2</v>
      </c>
      <c r="B695" s="47" t="s">
        <v>2</v>
      </c>
      <c r="C695" s="62" t="s">
        <v>2</v>
      </c>
      <c r="D695" s="63" t="s">
        <v>2</v>
      </c>
      <c r="E695" s="63" t="s">
        <v>2</v>
      </c>
      <c r="F695" s="47" t="s">
        <v>2</v>
      </c>
      <c r="H695" s="64">
        <v>1403819</v>
      </c>
      <c r="I695" s="64">
        <v>36710</v>
      </c>
      <c r="J695" s="64">
        <v>1440529</v>
      </c>
      <c r="K695" s="64">
        <v>366566.88</v>
      </c>
      <c r="L695" s="64">
        <v>0</v>
      </c>
      <c r="M695" s="64">
        <v>366566.88</v>
      </c>
      <c r="N695" s="64">
        <v>1073962.1200000001</v>
      </c>
      <c r="O695" s="60">
        <v>0.25446685210780207</v>
      </c>
      <c r="P695" s="64">
        <v>1455256.4333329999</v>
      </c>
      <c r="Q695" s="65">
        <v>-79213</v>
      </c>
      <c r="R695" s="64">
        <v>1376043.4333329999</v>
      </c>
      <c r="S695" s="64">
        <v>64485.566666999999</v>
      </c>
      <c r="T695" s="60">
        <v>0.95523480147431949</v>
      </c>
    </row>
    <row r="696" spans="1:20" ht="14.45" hidden="1" customHeight="1" outlineLevel="4" collapsed="1" x14ac:dyDescent="0.25">
      <c r="A696" s="47" t="s">
        <v>2</v>
      </c>
      <c r="B696" s="47" t="s">
        <v>2</v>
      </c>
      <c r="C696" s="62" t="s">
        <v>2</v>
      </c>
      <c r="D696" s="63" t="s">
        <v>2</v>
      </c>
      <c r="E696" s="63" t="s">
        <v>2</v>
      </c>
      <c r="F696" s="47" t="s">
        <v>2</v>
      </c>
      <c r="H696" s="64">
        <v>1329</v>
      </c>
      <c r="I696" s="64">
        <v>0</v>
      </c>
      <c r="J696" s="64">
        <v>1329</v>
      </c>
      <c r="K696" s="64">
        <v>0</v>
      </c>
      <c r="L696" s="64">
        <v>0</v>
      </c>
      <c r="M696" s="64">
        <v>0</v>
      </c>
      <c r="N696" s="64">
        <v>1329</v>
      </c>
      <c r="O696" s="60">
        <v>0</v>
      </c>
      <c r="P696" s="64">
        <v>0</v>
      </c>
      <c r="Q696" s="64">
        <v>1329</v>
      </c>
      <c r="R696" s="64">
        <v>1329</v>
      </c>
      <c r="S696" s="64">
        <v>0</v>
      </c>
      <c r="T696" s="60">
        <v>1</v>
      </c>
    </row>
    <row r="697" spans="1:20" ht="14.45" hidden="1" customHeight="1" outlineLevel="4" collapsed="1" x14ac:dyDescent="0.25">
      <c r="A697" s="47" t="s">
        <v>2</v>
      </c>
      <c r="B697" s="47" t="s">
        <v>2</v>
      </c>
      <c r="C697" s="62" t="s">
        <v>2</v>
      </c>
      <c r="D697" s="63" t="s">
        <v>2</v>
      </c>
      <c r="E697" s="63" t="s">
        <v>2</v>
      </c>
      <c r="F697" s="47" t="s">
        <v>2</v>
      </c>
      <c r="H697" s="64">
        <v>455412</v>
      </c>
      <c r="I697" s="64">
        <v>44874</v>
      </c>
      <c r="J697" s="64">
        <v>500286</v>
      </c>
      <c r="K697" s="64">
        <v>96959.7</v>
      </c>
      <c r="L697" s="64">
        <v>0</v>
      </c>
      <c r="M697" s="64">
        <v>96959.7</v>
      </c>
      <c r="N697" s="64">
        <v>403326.3</v>
      </c>
      <c r="O697" s="60">
        <v>0.19380854151425383</v>
      </c>
      <c r="P697" s="64">
        <v>319159.14333300001</v>
      </c>
      <c r="Q697" s="64">
        <v>24438</v>
      </c>
      <c r="R697" s="64">
        <v>343597.14333300001</v>
      </c>
      <c r="S697" s="64">
        <v>156688.85666699999</v>
      </c>
      <c r="T697" s="60">
        <v>0.68680143624446821</v>
      </c>
    </row>
    <row r="698" spans="1:20" ht="14.45" hidden="1" customHeight="1" outlineLevel="4" collapsed="1" x14ac:dyDescent="0.25">
      <c r="A698" s="47" t="s">
        <v>2</v>
      </c>
      <c r="B698" s="47" t="s">
        <v>2</v>
      </c>
      <c r="C698" s="62" t="s">
        <v>2</v>
      </c>
      <c r="D698" s="63" t="s">
        <v>2</v>
      </c>
      <c r="E698" s="63" t="s">
        <v>2</v>
      </c>
      <c r="F698" s="47" t="s">
        <v>2</v>
      </c>
      <c r="H698" s="64">
        <v>188746</v>
      </c>
      <c r="I698" s="64">
        <v>22383</v>
      </c>
      <c r="J698" s="64">
        <v>211129</v>
      </c>
      <c r="K698" s="64">
        <v>30182.03</v>
      </c>
      <c r="L698" s="64">
        <v>0</v>
      </c>
      <c r="M698" s="64">
        <v>30182.03</v>
      </c>
      <c r="N698" s="64">
        <v>180946.97</v>
      </c>
      <c r="O698" s="60">
        <v>0.14295539693741741</v>
      </c>
      <c r="P698" s="64">
        <v>111515.656667</v>
      </c>
      <c r="Q698" s="64">
        <v>13368</v>
      </c>
      <c r="R698" s="64">
        <v>124883.656667</v>
      </c>
      <c r="S698" s="64">
        <v>86245.343332999997</v>
      </c>
      <c r="T698" s="60">
        <v>0.59150404097494902</v>
      </c>
    </row>
    <row r="699" spans="1:20" ht="14.45" hidden="1" customHeight="1" outlineLevel="4" collapsed="1" x14ac:dyDescent="0.25">
      <c r="A699" s="47" t="s">
        <v>2</v>
      </c>
      <c r="B699" s="47" t="s">
        <v>2</v>
      </c>
      <c r="C699" s="62" t="s">
        <v>2</v>
      </c>
      <c r="D699" s="63" t="s">
        <v>2</v>
      </c>
      <c r="E699" s="63" t="s">
        <v>2</v>
      </c>
      <c r="F699" s="47" t="s">
        <v>2</v>
      </c>
      <c r="H699" s="64">
        <v>127464</v>
      </c>
      <c r="I699" s="64">
        <v>0</v>
      </c>
      <c r="J699" s="64">
        <v>127464</v>
      </c>
      <c r="K699" s="64">
        <v>14127.79</v>
      </c>
      <c r="L699" s="64">
        <v>0</v>
      </c>
      <c r="M699" s="64">
        <v>14127.79</v>
      </c>
      <c r="N699" s="64">
        <v>113336.21</v>
      </c>
      <c r="O699" s="60">
        <v>0.11083749137011234</v>
      </c>
      <c r="P699" s="64">
        <v>149227.9</v>
      </c>
      <c r="Q699" s="64">
        <v>6447</v>
      </c>
      <c r="R699" s="64">
        <v>155674.9</v>
      </c>
      <c r="S699" s="65">
        <v>-28210.9</v>
      </c>
      <c r="T699" s="60">
        <v>1.2213244523944016</v>
      </c>
    </row>
    <row r="700" spans="1:20" ht="14.45" hidden="1" customHeight="1" outlineLevel="4" collapsed="1" x14ac:dyDescent="0.25">
      <c r="A700" s="47" t="s">
        <v>2</v>
      </c>
      <c r="B700" s="47" t="s">
        <v>2</v>
      </c>
      <c r="C700" s="62" t="s">
        <v>2</v>
      </c>
      <c r="D700" s="63" t="s">
        <v>2</v>
      </c>
      <c r="E700" s="63" t="s">
        <v>2</v>
      </c>
      <c r="F700" s="47" t="s">
        <v>2</v>
      </c>
      <c r="H700" s="64">
        <v>126045</v>
      </c>
      <c r="I700" s="64">
        <v>12691</v>
      </c>
      <c r="J700" s="64">
        <v>138736</v>
      </c>
      <c r="K700" s="64">
        <v>30455.51</v>
      </c>
      <c r="L700" s="64">
        <v>0</v>
      </c>
      <c r="M700" s="64">
        <v>30455.51</v>
      </c>
      <c r="N700" s="64">
        <v>108280.49</v>
      </c>
      <c r="O700" s="60">
        <v>0.21952132107023412</v>
      </c>
      <c r="P700" s="64">
        <v>155595.29333399999</v>
      </c>
      <c r="Q700" s="65">
        <v>-19959</v>
      </c>
      <c r="R700" s="64">
        <v>135636.29333399999</v>
      </c>
      <c r="S700" s="64">
        <v>3099.706666</v>
      </c>
      <c r="T700" s="60">
        <v>0.97765751739995388</v>
      </c>
    </row>
    <row r="701" spans="1:20" ht="14.45" hidden="1" customHeight="1" outlineLevel="4" collapsed="1" x14ac:dyDescent="0.25">
      <c r="A701" s="47" t="s">
        <v>2</v>
      </c>
      <c r="B701" s="47" t="s">
        <v>2</v>
      </c>
      <c r="C701" s="62" t="s">
        <v>2</v>
      </c>
      <c r="D701" s="63" t="s">
        <v>2</v>
      </c>
      <c r="E701" s="63" t="s">
        <v>2</v>
      </c>
      <c r="F701" s="47" t="s">
        <v>2</v>
      </c>
      <c r="H701" s="64">
        <v>116335</v>
      </c>
      <c r="I701" s="64">
        <v>2691</v>
      </c>
      <c r="J701" s="64">
        <v>119026</v>
      </c>
      <c r="K701" s="64">
        <v>27240.240000000002</v>
      </c>
      <c r="L701" s="64">
        <v>0</v>
      </c>
      <c r="M701" s="64">
        <v>27240.240000000002</v>
      </c>
      <c r="N701" s="64">
        <v>91785.76</v>
      </c>
      <c r="O701" s="60">
        <v>0.22885957689916489</v>
      </c>
      <c r="P701" s="64">
        <v>103643.36</v>
      </c>
      <c r="Q701" s="64">
        <v>13618</v>
      </c>
      <c r="R701" s="64">
        <v>117261.36</v>
      </c>
      <c r="S701" s="64">
        <v>1764.64</v>
      </c>
      <c r="T701" s="60">
        <v>0.98517433165862922</v>
      </c>
    </row>
    <row r="702" spans="1:20" ht="14.45" hidden="1" customHeight="1" outlineLevel="4" collapsed="1" x14ac:dyDescent="0.25">
      <c r="A702" s="47" t="s">
        <v>2</v>
      </c>
      <c r="B702" s="47" t="s">
        <v>2</v>
      </c>
      <c r="C702" s="62" t="s">
        <v>2</v>
      </c>
      <c r="D702" s="63" t="s">
        <v>2</v>
      </c>
      <c r="E702" s="63" t="s">
        <v>2</v>
      </c>
      <c r="F702" s="47" t="s">
        <v>2</v>
      </c>
      <c r="H702" s="64">
        <v>583688</v>
      </c>
      <c r="I702" s="64">
        <v>10227</v>
      </c>
      <c r="J702" s="64">
        <v>593915</v>
      </c>
      <c r="K702" s="64">
        <v>121718.95</v>
      </c>
      <c r="L702" s="64">
        <v>0</v>
      </c>
      <c r="M702" s="64">
        <v>121718.95</v>
      </c>
      <c r="N702" s="64">
        <v>472196.05</v>
      </c>
      <c r="O702" s="60">
        <v>0.20494338415429816</v>
      </c>
      <c r="P702" s="64">
        <v>455015.72666500002</v>
      </c>
      <c r="Q702" s="64">
        <v>68080</v>
      </c>
      <c r="R702" s="64">
        <v>523095.72666500002</v>
      </c>
      <c r="S702" s="64">
        <v>70819.273335000005</v>
      </c>
      <c r="T702" s="60">
        <v>0.8807585709487048</v>
      </c>
    </row>
    <row r="703" spans="1:20" ht="14.45" hidden="1" customHeight="1" outlineLevel="4" collapsed="1" x14ac:dyDescent="0.25">
      <c r="A703" s="47" t="s">
        <v>2</v>
      </c>
      <c r="B703" s="47" t="s">
        <v>2</v>
      </c>
      <c r="C703" s="62" t="s">
        <v>2</v>
      </c>
      <c r="D703" s="63" t="s">
        <v>2</v>
      </c>
      <c r="E703" s="63" t="s">
        <v>2</v>
      </c>
      <c r="F703" s="47" t="s">
        <v>2</v>
      </c>
      <c r="H703" s="64">
        <v>181860</v>
      </c>
      <c r="I703" s="64">
        <v>7536</v>
      </c>
      <c r="J703" s="64">
        <v>189396</v>
      </c>
      <c r="K703" s="64">
        <v>56434.3</v>
      </c>
      <c r="L703" s="64">
        <v>0</v>
      </c>
      <c r="M703" s="64">
        <v>56434.3</v>
      </c>
      <c r="N703" s="64">
        <v>132961.70000000001</v>
      </c>
      <c r="O703" s="60">
        <v>0.29796986208790049</v>
      </c>
      <c r="P703" s="64">
        <v>219101.83</v>
      </c>
      <c r="Q703" s="65">
        <v>-29706</v>
      </c>
      <c r="R703" s="64">
        <v>189395.83</v>
      </c>
      <c r="S703" s="64">
        <v>0.17</v>
      </c>
      <c r="T703" s="60">
        <v>0.99999910240976575</v>
      </c>
    </row>
    <row r="704" spans="1:20" ht="14.45" hidden="1" customHeight="1" outlineLevel="4" collapsed="1" x14ac:dyDescent="0.25">
      <c r="A704" s="47" t="s">
        <v>2</v>
      </c>
      <c r="B704" s="47" t="s">
        <v>2</v>
      </c>
      <c r="C704" s="62" t="s">
        <v>2</v>
      </c>
      <c r="D704" s="63" t="s">
        <v>2</v>
      </c>
      <c r="E704" s="63" t="s">
        <v>2</v>
      </c>
      <c r="F704" s="47" t="s">
        <v>2</v>
      </c>
      <c r="H704" s="64">
        <v>106154</v>
      </c>
      <c r="I704" s="64">
        <v>11848</v>
      </c>
      <c r="J704" s="64">
        <v>118002</v>
      </c>
      <c r="K704" s="64">
        <v>36017.370000000003</v>
      </c>
      <c r="L704" s="64">
        <v>0</v>
      </c>
      <c r="M704" s="64">
        <v>36017.370000000003</v>
      </c>
      <c r="N704" s="64">
        <v>81984.63</v>
      </c>
      <c r="O704" s="60">
        <v>0.30522677581735902</v>
      </c>
      <c r="P704" s="64">
        <v>132963.436667</v>
      </c>
      <c r="Q704" s="65">
        <v>-16018</v>
      </c>
      <c r="R704" s="64">
        <v>116945.436667</v>
      </c>
      <c r="S704" s="64">
        <v>1056.5633330000001</v>
      </c>
      <c r="T704" s="60">
        <v>0.9910462252080473</v>
      </c>
    </row>
    <row r="705" spans="1:20" ht="14.45" hidden="1" customHeight="1" outlineLevel="4" collapsed="1" x14ac:dyDescent="0.25">
      <c r="A705" s="47" t="s">
        <v>2</v>
      </c>
      <c r="B705" s="47" t="s">
        <v>2</v>
      </c>
      <c r="C705" s="62" t="s">
        <v>2</v>
      </c>
      <c r="D705" s="63" t="s">
        <v>2</v>
      </c>
      <c r="E705" s="63" t="s">
        <v>2</v>
      </c>
      <c r="F705" s="47" t="s">
        <v>2</v>
      </c>
      <c r="H705" s="64">
        <v>2704</v>
      </c>
      <c r="I705" s="64">
        <v>0</v>
      </c>
      <c r="J705" s="64">
        <v>2704</v>
      </c>
      <c r="K705" s="64">
        <v>0</v>
      </c>
      <c r="L705" s="64">
        <v>0</v>
      </c>
      <c r="M705" s="64">
        <v>0</v>
      </c>
      <c r="N705" s="64">
        <v>2704</v>
      </c>
      <c r="O705" s="60">
        <v>0</v>
      </c>
      <c r="P705" s="64">
        <v>36</v>
      </c>
      <c r="Q705" s="64">
        <v>2668</v>
      </c>
      <c r="R705" s="64">
        <v>2704</v>
      </c>
      <c r="S705" s="64">
        <v>0</v>
      </c>
      <c r="T705" s="60">
        <v>1</v>
      </c>
    </row>
    <row r="706" spans="1:20" ht="14.45" hidden="1" customHeight="1" outlineLevel="4" collapsed="1" x14ac:dyDescent="0.25">
      <c r="A706" s="47" t="s">
        <v>2</v>
      </c>
      <c r="B706" s="47" t="s">
        <v>2</v>
      </c>
      <c r="C706" s="62" t="s">
        <v>2</v>
      </c>
      <c r="D706" s="63" t="s">
        <v>2</v>
      </c>
      <c r="E706" s="63" t="s">
        <v>2</v>
      </c>
      <c r="F706" s="47" t="s">
        <v>2</v>
      </c>
      <c r="H706" s="64">
        <v>651338</v>
      </c>
      <c r="I706" s="64">
        <v>18301</v>
      </c>
      <c r="J706" s="64">
        <v>669639</v>
      </c>
      <c r="K706" s="64">
        <v>177409.86</v>
      </c>
      <c r="L706" s="64">
        <v>0</v>
      </c>
      <c r="M706" s="64">
        <v>177409.86</v>
      </c>
      <c r="N706" s="64">
        <v>492229.14</v>
      </c>
      <c r="O706" s="60">
        <v>0.26493358361744163</v>
      </c>
      <c r="P706" s="64">
        <v>715345.99333299999</v>
      </c>
      <c r="Q706" s="65">
        <v>-47271</v>
      </c>
      <c r="R706" s="64">
        <v>668074.99333299999</v>
      </c>
      <c r="S706" s="64">
        <v>1564.0066670000001</v>
      </c>
      <c r="T706" s="60">
        <v>0.9976644032575761</v>
      </c>
    </row>
    <row r="707" spans="1:20" ht="14.45" hidden="1" customHeight="1" outlineLevel="4" collapsed="1" x14ac:dyDescent="0.25">
      <c r="A707" s="47" t="s">
        <v>2</v>
      </c>
      <c r="B707" s="47" t="s">
        <v>2</v>
      </c>
      <c r="C707" s="62" t="s">
        <v>2</v>
      </c>
      <c r="D707" s="63" t="s">
        <v>2</v>
      </c>
      <c r="E707" s="63" t="s">
        <v>2</v>
      </c>
      <c r="F707" s="47" t="s">
        <v>2</v>
      </c>
      <c r="H707" s="64">
        <v>61678</v>
      </c>
      <c r="I707" s="64">
        <v>66310</v>
      </c>
      <c r="J707" s="64">
        <v>127988</v>
      </c>
      <c r="K707" s="64">
        <v>94288.62</v>
      </c>
      <c r="L707" s="64">
        <v>0</v>
      </c>
      <c r="M707" s="64">
        <v>94288.62</v>
      </c>
      <c r="N707" s="64">
        <v>33699.379999999997</v>
      </c>
      <c r="O707" s="60">
        <v>0.73669890927274428</v>
      </c>
      <c r="P707" s="64">
        <v>143348.26999999999</v>
      </c>
      <c r="Q707" s="65">
        <v>-16041</v>
      </c>
      <c r="R707" s="64">
        <v>127307.27</v>
      </c>
      <c r="S707" s="64">
        <v>680.73</v>
      </c>
      <c r="T707" s="60">
        <v>0.99468129824671059</v>
      </c>
    </row>
    <row r="708" spans="1:20" ht="14.45" hidden="1" customHeight="1" outlineLevel="4" collapsed="1" x14ac:dyDescent="0.25">
      <c r="A708" s="47" t="s">
        <v>2</v>
      </c>
      <c r="B708" s="47" t="s">
        <v>2</v>
      </c>
      <c r="C708" s="62" t="s">
        <v>2</v>
      </c>
      <c r="D708" s="63" t="s">
        <v>2</v>
      </c>
      <c r="E708" s="63" t="s">
        <v>2</v>
      </c>
      <c r="F708" s="47" t="s">
        <v>2</v>
      </c>
      <c r="H708" s="64">
        <v>547622</v>
      </c>
      <c r="I708" s="64">
        <v>8074</v>
      </c>
      <c r="J708" s="64">
        <v>555696</v>
      </c>
      <c r="K708" s="64">
        <v>102996.48</v>
      </c>
      <c r="L708" s="64">
        <v>0</v>
      </c>
      <c r="M708" s="64">
        <v>102996.48</v>
      </c>
      <c r="N708" s="64">
        <v>452699.52</v>
      </c>
      <c r="O708" s="60">
        <v>0.18534680832685496</v>
      </c>
      <c r="P708" s="64">
        <v>326316.76</v>
      </c>
      <c r="Q708" s="64">
        <v>200864</v>
      </c>
      <c r="R708" s="64">
        <v>527180.76</v>
      </c>
      <c r="S708" s="64">
        <v>28515.24</v>
      </c>
      <c r="T708" s="60">
        <v>0.9486855402954133</v>
      </c>
    </row>
    <row r="709" spans="1:20" ht="14.45" hidden="1" customHeight="1" outlineLevel="4" collapsed="1" x14ac:dyDescent="0.25">
      <c r="A709" s="47" t="s">
        <v>2</v>
      </c>
      <c r="B709" s="47" t="s">
        <v>2</v>
      </c>
      <c r="C709" s="62" t="s">
        <v>2</v>
      </c>
      <c r="D709" s="63" t="s">
        <v>2</v>
      </c>
      <c r="E709" s="63" t="s">
        <v>2</v>
      </c>
      <c r="F709" s="47" t="s">
        <v>2</v>
      </c>
      <c r="H709" s="64">
        <v>172649</v>
      </c>
      <c r="I709" s="64">
        <v>6459</v>
      </c>
      <c r="J709" s="64">
        <v>179108</v>
      </c>
      <c r="K709" s="64">
        <v>32739.919999999998</v>
      </c>
      <c r="L709" s="64">
        <v>0</v>
      </c>
      <c r="M709" s="64">
        <v>32739.919999999998</v>
      </c>
      <c r="N709" s="64">
        <v>146368.07999999999</v>
      </c>
      <c r="O709" s="60">
        <v>0.182794291712263</v>
      </c>
      <c r="P709" s="64">
        <v>93475.853333999999</v>
      </c>
      <c r="Q709" s="64">
        <v>54266</v>
      </c>
      <c r="R709" s="64">
        <v>147741.85333400001</v>
      </c>
      <c r="S709" s="64">
        <v>31366.146666000001</v>
      </c>
      <c r="T709" s="60">
        <v>0.82487579189092619</v>
      </c>
    </row>
    <row r="710" spans="1:20" ht="14.45" hidden="1" customHeight="1" outlineLevel="4" collapsed="1" x14ac:dyDescent="0.25">
      <c r="A710" s="47" t="s">
        <v>2</v>
      </c>
      <c r="B710" s="47" t="s">
        <v>2</v>
      </c>
      <c r="C710" s="62" t="s">
        <v>2</v>
      </c>
      <c r="D710" s="63" t="s">
        <v>2</v>
      </c>
      <c r="E710" s="63" t="s">
        <v>2</v>
      </c>
      <c r="F710" s="47" t="s">
        <v>2</v>
      </c>
      <c r="H710" s="64">
        <v>215761</v>
      </c>
      <c r="I710" s="64">
        <v>2691</v>
      </c>
      <c r="J710" s="64">
        <v>218452</v>
      </c>
      <c r="K710" s="64">
        <v>42716.81</v>
      </c>
      <c r="L710" s="64">
        <v>0</v>
      </c>
      <c r="M710" s="64">
        <v>42716.81</v>
      </c>
      <c r="N710" s="64">
        <v>175735.19</v>
      </c>
      <c r="O710" s="60">
        <v>0.1955432314650358</v>
      </c>
      <c r="P710" s="64">
        <v>174870.56</v>
      </c>
      <c r="Q710" s="64">
        <v>16823</v>
      </c>
      <c r="R710" s="64">
        <v>191693.56</v>
      </c>
      <c r="S710" s="64">
        <v>26758.44</v>
      </c>
      <c r="T710" s="60">
        <v>0.87750883489279108</v>
      </c>
    </row>
    <row r="711" spans="1:20" ht="14.45" hidden="1" customHeight="1" outlineLevel="4" collapsed="1" x14ac:dyDescent="0.25">
      <c r="A711" s="47" t="s">
        <v>2</v>
      </c>
      <c r="B711" s="47" t="s">
        <v>2</v>
      </c>
      <c r="C711" s="62" t="s">
        <v>2</v>
      </c>
      <c r="D711" s="63" t="s">
        <v>2</v>
      </c>
      <c r="E711" s="63" t="s">
        <v>2</v>
      </c>
      <c r="F711" s="47" t="s">
        <v>2</v>
      </c>
      <c r="H711" s="64">
        <v>218716</v>
      </c>
      <c r="I711" s="64">
        <v>2691</v>
      </c>
      <c r="J711" s="64">
        <v>221407</v>
      </c>
      <c r="K711" s="64">
        <v>44332.4</v>
      </c>
      <c r="L711" s="64">
        <v>0</v>
      </c>
      <c r="M711" s="64">
        <v>44332.4</v>
      </c>
      <c r="N711" s="64">
        <v>177074.6</v>
      </c>
      <c r="O711" s="60">
        <v>0.20023034502070847</v>
      </c>
      <c r="P711" s="64">
        <v>194726.163333</v>
      </c>
      <c r="Q711" s="64">
        <v>8393</v>
      </c>
      <c r="R711" s="64">
        <v>203119.163333</v>
      </c>
      <c r="S711" s="64">
        <v>18287.836667</v>
      </c>
      <c r="T711" s="60">
        <v>0.91740172322013303</v>
      </c>
    </row>
    <row r="712" spans="1:20" ht="14.45" hidden="1" customHeight="1" outlineLevel="4" collapsed="1" x14ac:dyDescent="0.25">
      <c r="A712" s="47" t="s">
        <v>2</v>
      </c>
      <c r="B712" s="47" t="s">
        <v>2</v>
      </c>
      <c r="C712" s="62" t="s">
        <v>2</v>
      </c>
      <c r="D712" s="63" t="s">
        <v>2</v>
      </c>
      <c r="E712" s="63" t="s">
        <v>2</v>
      </c>
      <c r="F712" s="47" t="s">
        <v>2</v>
      </c>
      <c r="H712" s="64">
        <v>306527</v>
      </c>
      <c r="I712" s="64">
        <v>7536</v>
      </c>
      <c r="J712" s="64">
        <v>314063</v>
      </c>
      <c r="K712" s="64">
        <v>94495.21</v>
      </c>
      <c r="L712" s="64">
        <v>0</v>
      </c>
      <c r="M712" s="64">
        <v>94495.21</v>
      </c>
      <c r="N712" s="64">
        <v>219567.79</v>
      </c>
      <c r="O712" s="60">
        <v>0.30087979163416256</v>
      </c>
      <c r="P712" s="64">
        <v>434760.37</v>
      </c>
      <c r="Q712" s="65">
        <v>-120697</v>
      </c>
      <c r="R712" s="64">
        <v>314063.37</v>
      </c>
      <c r="S712" s="65">
        <v>-0.37</v>
      </c>
      <c r="T712" s="60">
        <v>1.000001178107577</v>
      </c>
    </row>
    <row r="713" spans="1:20" ht="14.45" hidden="1" customHeight="1" outlineLevel="4" collapsed="1" x14ac:dyDescent="0.25">
      <c r="A713" s="47" t="s">
        <v>2</v>
      </c>
      <c r="B713" s="47" t="s">
        <v>2</v>
      </c>
      <c r="C713" s="62" t="s">
        <v>2</v>
      </c>
      <c r="D713" s="63" t="s">
        <v>2</v>
      </c>
      <c r="E713" s="63" t="s">
        <v>2</v>
      </c>
      <c r="F713" s="47" t="s">
        <v>2</v>
      </c>
      <c r="H713" s="64">
        <v>290937</v>
      </c>
      <c r="I713" s="64">
        <v>13442</v>
      </c>
      <c r="J713" s="64">
        <v>304379</v>
      </c>
      <c r="K713" s="64">
        <v>108294.15</v>
      </c>
      <c r="L713" s="64">
        <v>145570</v>
      </c>
      <c r="M713" s="64">
        <v>253864.15</v>
      </c>
      <c r="N713" s="64">
        <v>50514.85</v>
      </c>
      <c r="O713" s="60">
        <v>0.83403963479740717</v>
      </c>
      <c r="P713" s="64">
        <v>410397.33</v>
      </c>
      <c r="Q713" s="65">
        <v>-184346</v>
      </c>
      <c r="R713" s="64">
        <v>226051.33</v>
      </c>
      <c r="S713" s="65">
        <v>-67242.33</v>
      </c>
      <c r="T713" s="60">
        <v>1.220916456128708</v>
      </c>
    </row>
    <row r="714" spans="1:20" ht="14.45" hidden="1" customHeight="1" outlineLevel="4" collapsed="1" x14ac:dyDescent="0.25">
      <c r="A714" s="47" t="s">
        <v>2</v>
      </c>
      <c r="B714" s="47" t="s">
        <v>2</v>
      </c>
      <c r="C714" s="62" t="s">
        <v>2</v>
      </c>
      <c r="D714" s="63" t="s">
        <v>2</v>
      </c>
      <c r="E714" s="63" t="s">
        <v>2</v>
      </c>
      <c r="F714" s="47" t="s">
        <v>2</v>
      </c>
      <c r="H714" s="64">
        <v>312536</v>
      </c>
      <c r="I714" s="64">
        <v>7536</v>
      </c>
      <c r="J714" s="64">
        <v>320072</v>
      </c>
      <c r="K714" s="64">
        <v>114506.81</v>
      </c>
      <c r="L714" s="64">
        <v>0</v>
      </c>
      <c r="M714" s="64">
        <v>114506.81</v>
      </c>
      <c r="N714" s="64">
        <v>205565.19</v>
      </c>
      <c r="O714" s="60">
        <v>0.35775328676047891</v>
      </c>
      <c r="P714" s="64">
        <v>334175.84000000003</v>
      </c>
      <c r="Q714" s="65">
        <v>-8413</v>
      </c>
      <c r="R714" s="64">
        <v>325762.84000000003</v>
      </c>
      <c r="S714" s="65">
        <v>-5690.84</v>
      </c>
      <c r="T714" s="60">
        <v>1.0177798745282312</v>
      </c>
    </row>
    <row r="715" spans="1:20" ht="14.45" hidden="1" customHeight="1" outlineLevel="4" collapsed="1" x14ac:dyDescent="0.25">
      <c r="A715" s="47" t="s">
        <v>2</v>
      </c>
      <c r="B715" s="47" t="s">
        <v>2</v>
      </c>
      <c r="C715" s="62" t="s">
        <v>2</v>
      </c>
      <c r="D715" s="63" t="s">
        <v>2</v>
      </c>
      <c r="E715" s="63" t="s">
        <v>2</v>
      </c>
      <c r="F715" s="47" t="s">
        <v>2</v>
      </c>
      <c r="H715" s="64">
        <v>551660</v>
      </c>
      <c r="I715" s="64">
        <v>34776</v>
      </c>
      <c r="J715" s="64">
        <v>586436</v>
      </c>
      <c r="K715" s="64">
        <v>157620.73000000001</v>
      </c>
      <c r="L715" s="64">
        <v>0</v>
      </c>
      <c r="M715" s="64">
        <v>157620.73000000001</v>
      </c>
      <c r="N715" s="64">
        <v>428815.27</v>
      </c>
      <c r="O715" s="60">
        <v>0.2687773772415063</v>
      </c>
      <c r="P715" s="64">
        <v>643814.05000000005</v>
      </c>
      <c r="Q715" s="65">
        <v>-298344</v>
      </c>
      <c r="R715" s="64">
        <v>345470.05</v>
      </c>
      <c r="S715" s="64">
        <v>240965.95</v>
      </c>
      <c r="T715" s="60">
        <v>0.58910102722206681</v>
      </c>
    </row>
    <row r="716" spans="1:20" ht="14.45" hidden="1" customHeight="1" outlineLevel="4" collapsed="1" x14ac:dyDescent="0.25">
      <c r="A716" s="47" t="s">
        <v>2</v>
      </c>
      <c r="B716" s="47" t="s">
        <v>2</v>
      </c>
      <c r="C716" s="62" t="s">
        <v>2</v>
      </c>
      <c r="D716" s="63" t="s">
        <v>2</v>
      </c>
      <c r="E716" s="63" t="s">
        <v>2</v>
      </c>
      <c r="F716" s="47" t="s">
        <v>2</v>
      </c>
      <c r="H716" s="64">
        <v>251494</v>
      </c>
      <c r="I716" s="64">
        <v>0</v>
      </c>
      <c r="J716" s="64">
        <v>251494</v>
      </c>
      <c r="K716" s="64">
        <v>42495.33</v>
      </c>
      <c r="L716" s="64">
        <v>0</v>
      </c>
      <c r="M716" s="64">
        <v>42495.33</v>
      </c>
      <c r="N716" s="64">
        <v>208998.67</v>
      </c>
      <c r="O716" s="60">
        <v>0.16897154604085982</v>
      </c>
      <c r="P716" s="64">
        <v>299876.88</v>
      </c>
      <c r="Q716" s="65">
        <v>-10818</v>
      </c>
      <c r="R716" s="64">
        <v>289058.88</v>
      </c>
      <c r="S716" s="65">
        <v>-37564.879999999997</v>
      </c>
      <c r="T716" s="60">
        <v>1.1493669033853691</v>
      </c>
    </row>
    <row r="717" spans="1:20" ht="14.45" hidden="1" customHeight="1" outlineLevel="4" collapsed="1" x14ac:dyDescent="0.25">
      <c r="A717" s="47" t="s">
        <v>2</v>
      </c>
      <c r="B717" s="47" t="s">
        <v>2</v>
      </c>
      <c r="C717" s="62" t="s">
        <v>2</v>
      </c>
      <c r="D717" s="63" t="s">
        <v>2</v>
      </c>
      <c r="E717" s="63" t="s">
        <v>2</v>
      </c>
      <c r="F717" s="47" t="s">
        <v>2</v>
      </c>
      <c r="H717" s="64">
        <v>142183</v>
      </c>
      <c r="I717" s="64">
        <v>0</v>
      </c>
      <c r="J717" s="64">
        <v>142183</v>
      </c>
      <c r="K717" s="64">
        <v>37050.36</v>
      </c>
      <c r="L717" s="64">
        <v>0</v>
      </c>
      <c r="M717" s="64">
        <v>37050.36</v>
      </c>
      <c r="N717" s="64">
        <v>105132.64</v>
      </c>
      <c r="O717" s="60">
        <v>0.2605822074368947</v>
      </c>
      <c r="P717" s="64">
        <v>153555.72</v>
      </c>
      <c r="Q717" s="65">
        <v>-5938</v>
      </c>
      <c r="R717" s="64">
        <v>147617.72</v>
      </c>
      <c r="S717" s="65">
        <v>-5434.72</v>
      </c>
      <c r="T717" s="60">
        <v>1.0382234163015269</v>
      </c>
    </row>
    <row r="718" spans="1:20" ht="14.45" hidden="1" customHeight="1" outlineLevel="4" collapsed="1" x14ac:dyDescent="0.25">
      <c r="A718" s="47" t="s">
        <v>2</v>
      </c>
      <c r="B718" s="47" t="s">
        <v>2</v>
      </c>
      <c r="C718" s="62" t="s">
        <v>2</v>
      </c>
      <c r="D718" s="63" t="s">
        <v>2</v>
      </c>
      <c r="E718" s="63" t="s">
        <v>2</v>
      </c>
      <c r="F718" s="47" t="s">
        <v>2</v>
      </c>
      <c r="H718" s="64">
        <v>243304</v>
      </c>
      <c r="I718" s="64">
        <v>0</v>
      </c>
      <c r="J718" s="64">
        <v>243304</v>
      </c>
      <c r="K718" s="64">
        <v>57512.88</v>
      </c>
      <c r="L718" s="64">
        <v>0</v>
      </c>
      <c r="M718" s="64">
        <v>57512.88</v>
      </c>
      <c r="N718" s="64">
        <v>185791.12</v>
      </c>
      <c r="O718" s="60">
        <v>0.23638279683030283</v>
      </c>
      <c r="P718" s="64">
        <v>238889.88</v>
      </c>
      <c r="Q718" s="65">
        <v>-10981</v>
      </c>
      <c r="R718" s="64">
        <v>227908.88</v>
      </c>
      <c r="S718" s="64">
        <v>15395.12</v>
      </c>
      <c r="T718" s="60">
        <v>0.93672475586098047</v>
      </c>
    </row>
    <row r="719" spans="1:20" ht="14.45" hidden="1" customHeight="1" outlineLevel="4" collapsed="1" x14ac:dyDescent="0.25">
      <c r="A719" s="47" t="s">
        <v>2</v>
      </c>
      <c r="B719" s="47" t="s">
        <v>2</v>
      </c>
      <c r="C719" s="62" t="s">
        <v>2</v>
      </c>
      <c r="D719" s="63" t="s">
        <v>2</v>
      </c>
      <c r="E719" s="63" t="s">
        <v>2</v>
      </c>
      <c r="F719" s="47" t="s">
        <v>2</v>
      </c>
      <c r="H719" s="64">
        <v>235053</v>
      </c>
      <c r="I719" s="64">
        <v>0</v>
      </c>
      <c r="J719" s="64">
        <v>235053</v>
      </c>
      <c r="K719" s="64">
        <v>50895.72</v>
      </c>
      <c r="L719" s="64">
        <v>0</v>
      </c>
      <c r="M719" s="64">
        <v>50895.72</v>
      </c>
      <c r="N719" s="64">
        <v>184157.28</v>
      </c>
      <c r="O719" s="60">
        <v>0.21652869778305317</v>
      </c>
      <c r="P719" s="64">
        <v>257428.17</v>
      </c>
      <c r="Q719" s="65">
        <v>-10869</v>
      </c>
      <c r="R719" s="64">
        <v>246559.17</v>
      </c>
      <c r="S719" s="65">
        <v>-11506.17</v>
      </c>
      <c r="T719" s="60">
        <v>1.0489513854322217</v>
      </c>
    </row>
    <row r="720" spans="1:20" ht="14.45" hidden="1" customHeight="1" outlineLevel="4" collapsed="1" x14ac:dyDescent="0.25">
      <c r="A720" s="47" t="s">
        <v>2</v>
      </c>
      <c r="B720" s="47" t="s">
        <v>2</v>
      </c>
      <c r="C720" s="62" t="s">
        <v>2</v>
      </c>
      <c r="D720" s="63" t="s">
        <v>2</v>
      </c>
      <c r="E720" s="63" t="s">
        <v>2</v>
      </c>
      <c r="F720" s="47" t="s">
        <v>2</v>
      </c>
      <c r="H720" s="64">
        <v>258891</v>
      </c>
      <c r="I720" s="64">
        <v>0</v>
      </c>
      <c r="J720" s="64">
        <v>258891</v>
      </c>
      <c r="K720" s="64">
        <v>65378.54</v>
      </c>
      <c r="L720" s="64">
        <v>0</v>
      </c>
      <c r="M720" s="64">
        <v>65378.54</v>
      </c>
      <c r="N720" s="64">
        <v>193512.46</v>
      </c>
      <c r="O720" s="60">
        <v>0.25253307376463452</v>
      </c>
      <c r="P720" s="64">
        <v>272021.42</v>
      </c>
      <c r="Q720" s="65">
        <v>-11649</v>
      </c>
      <c r="R720" s="64">
        <v>260372.42</v>
      </c>
      <c r="S720" s="65">
        <v>-1481.42</v>
      </c>
      <c r="T720" s="60">
        <v>1.0057221765144404</v>
      </c>
    </row>
    <row r="721" spans="1:20" ht="14.45" hidden="1" customHeight="1" outlineLevel="4" collapsed="1" x14ac:dyDescent="0.25">
      <c r="A721" s="47" t="s">
        <v>2</v>
      </c>
      <c r="B721" s="47" t="s">
        <v>2</v>
      </c>
      <c r="C721" s="62" t="s">
        <v>2</v>
      </c>
      <c r="D721" s="63" t="s">
        <v>2</v>
      </c>
      <c r="E721" s="63" t="s">
        <v>2</v>
      </c>
      <c r="F721" s="47" t="s">
        <v>2</v>
      </c>
      <c r="H721" s="64">
        <v>279944</v>
      </c>
      <c r="I721" s="64">
        <v>0</v>
      </c>
      <c r="J721" s="64">
        <v>279944</v>
      </c>
      <c r="K721" s="64">
        <v>62228.13</v>
      </c>
      <c r="L721" s="64">
        <v>0</v>
      </c>
      <c r="M721" s="64">
        <v>62228.13</v>
      </c>
      <c r="N721" s="64">
        <v>217715.87</v>
      </c>
      <c r="O721" s="60">
        <v>0.2222877789843683</v>
      </c>
      <c r="P721" s="64">
        <v>258658.08</v>
      </c>
      <c r="Q721" s="65">
        <v>-11961</v>
      </c>
      <c r="R721" s="64">
        <v>246697.08</v>
      </c>
      <c r="S721" s="64">
        <v>33246.92</v>
      </c>
      <c r="T721" s="60">
        <v>0.88123724744948995</v>
      </c>
    </row>
    <row r="722" spans="1:20" ht="14.45" hidden="1" customHeight="1" outlineLevel="4" collapsed="1" x14ac:dyDescent="0.25">
      <c r="A722" s="47" t="s">
        <v>2</v>
      </c>
      <c r="B722" s="47" t="s">
        <v>2</v>
      </c>
      <c r="C722" s="62" t="s">
        <v>2</v>
      </c>
      <c r="D722" s="63" t="s">
        <v>2</v>
      </c>
      <c r="E722" s="63" t="s">
        <v>2</v>
      </c>
      <c r="F722" s="47" t="s">
        <v>2</v>
      </c>
      <c r="H722" s="64">
        <v>238010</v>
      </c>
      <c r="I722" s="64">
        <v>0</v>
      </c>
      <c r="J722" s="64">
        <v>238010</v>
      </c>
      <c r="K722" s="64">
        <v>61380.99</v>
      </c>
      <c r="L722" s="64">
        <v>0</v>
      </c>
      <c r="M722" s="64">
        <v>61380.99</v>
      </c>
      <c r="N722" s="64">
        <v>176629.01</v>
      </c>
      <c r="O722" s="60">
        <v>0.25789248350909627</v>
      </c>
      <c r="P722" s="64">
        <v>254667.78</v>
      </c>
      <c r="Q722" s="65">
        <v>-10143</v>
      </c>
      <c r="R722" s="64">
        <v>244524.78</v>
      </c>
      <c r="S722" s="65">
        <v>-6514.78</v>
      </c>
      <c r="T722" s="60">
        <v>1.027371875131297</v>
      </c>
    </row>
    <row r="723" spans="1:20" ht="14.45" hidden="1" customHeight="1" outlineLevel="4" collapsed="1" x14ac:dyDescent="0.25">
      <c r="A723" s="47" t="s">
        <v>2</v>
      </c>
      <c r="B723" s="47" t="s">
        <v>2</v>
      </c>
      <c r="C723" s="62" t="s">
        <v>2</v>
      </c>
      <c r="D723" s="63" t="s">
        <v>2</v>
      </c>
      <c r="E723" s="63" t="s">
        <v>2</v>
      </c>
      <c r="F723" s="47" t="s">
        <v>2</v>
      </c>
      <c r="H723" s="64">
        <v>307059</v>
      </c>
      <c r="I723" s="64">
        <v>0</v>
      </c>
      <c r="J723" s="64">
        <v>307059</v>
      </c>
      <c r="K723" s="64">
        <v>79631.28</v>
      </c>
      <c r="L723" s="64">
        <v>0</v>
      </c>
      <c r="M723" s="64">
        <v>79631.28</v>
      </c>
      <c r="N723" s="64">
        <v>227427.72</v>
      </c>
      <c r="O723" s="60">
        <v>0.25933543716354185</v>
      </c>
      <c r="P723" s="64">
        <v>328193.82</v>
      </c>
      <c r="Q723" s="65">
        <v>-13273</v>
      </c>
      <c r="R723" s="64">
        <v>314920.82</v>
      </c>
      <c r="S723" s="65">
        <v>-7861.82</v>
      </c>
      <c r="T723" s="60">
        <v>1.02560361363777</v>
      </c>
    </row>
    <row r="724" spans="1:20" ht="14.45" hidden="1" customHeight="1" outlineLevel="4" collapsed="1" x14ac:dyDescent="0.25">
      <c r="A724" s="47" t="s">
        <v>2</v>
      </c>
      <c r="B724" s="47" t="s">
        <v>2</v>
      </c>
      <c r="C724" s="62" t="s">
        <v>2</v>
      </c>
      <c r="D724" s="63" t="s">
        <v>2</v>
      </c>
      <c r="E724" s="63" t="s">
        <v>2</v>
      </c>
      <c r="F724" s="47" t="s">
        <v>2</v>
      </c>
      <c r="H724" s="64">
        <v>263964</v>
      </c>
      <c r="I724" s="64">
        <v>0</v>
      </c>
      <c r="J724" s="64">
        <v>263964</v>
      </c>
      <c r="K724" s="64">
        <v>65880.509999999995</v>
      </c>
      <c r="L724" s="64">
        <v>0</v>
      </c>
      <c r="M724" s="64">
        <v>65880.509999999995</v>
      </c>
      <c r="N724" s="64">
        <v>198083.49</v>
      </c>
      <c r="O724" s="60">
        <v>0.24958142019366278</v>
      </c>
      <c r="P724" s="64">
        <v>285178.74</v>
      </c>
      <c r="Q724" s="65">
        <v>-11149</v>
      </c>
      <c r="R724" s="64">
        <v>274029.74</v>
      </c>
      <c r="S724" s="65">
        <v>-10065.74</v>
      </c>
      <c r="T724" s="60">
        <v>1.0381330029852556</v>
      </c>
    </row>
    <row r="725" spans="1:20" ht="14.45" hidden="1" customHeight="1" outlineLevel="4" collapsed="1" x14ac:dyDescent="0.25">
      <c r="A725" s="47" t="s">
        <v>2</v>
      </c>
      <c r="B725" s="47" t="s">
        <v>2</v>
      </c>
      <c r="C725" s="62" t="s">
        <v>2</v>
      </c>
      <c r="D725" s="63" t="s">
        <v>2</v>
      </c>
      <c r="E725" s="63" t="s">
        <v>2</v>
      </c>
      <c r="F725" s="47" t="s">
        <v>2</v>
      </c>
      <c r="H725" s="64">
        <v>291187</v>
      </c>
      <c r="I725" s="64">
        <v>7081</v>
      </c>
      <c r="J725" s="64">
        <v>298268</v>
      </c>
      <c r="K725" s="64">
        <v>54157.21</v>
      </c>
      <c r="L725" s="64">
        <v>0</v>
      </c>
      <c r="M725" s="64">
        <v>54157.21</v>
      </c>
      <c r="N725" s="64">
        <v>244110.79</v>
      </c>
      <c r="O725" s="60">
        <v>0.18157231080772995</v>
      </c>
      <c r="P725" s="64">
        <v>226322.46999899999</v>
      </c>
      <c r="Q725" s="64">
        <v>73980</v>
      </c>
      <c r="R725" s="64">
        <v>300302.46999900002</v>
      </c>
      <c r="S725" s="65">
        <v>-2034.4699989999999</v>
      </c>
      <c r="T725" s="60">
        <v>1.0068209462597395</v>
      </c>
    </row>
    <row r="726" spans="1:20" ht="14.45" hidden="1" customHeight="1" outlineLevel="4" collapsed="1" x14ac:dyDescent="0.25">
      <c r="A726" s="47" t="s">
        <v>2</v>
      </c>
      <c r="B726" s="47" t="s">
        <v>2</v>
      </c>
      <c r="C726" s="62" t="s">
        <v>2</v>
      </c>
      <c r="D726" s="63" t="s">
        <v>2</v>
      </c>
      <c r="E726" s="63" t="s">
        <v>2</v>
      </c>
      <c r="F726" s="47" t="s">
        <v>2</v>
      </c>
      <c r="H726" s="64">
        <v>0</v>
      </c>
      <c r="I726" s="64">
        <v>0</v>
      </c>
      <c r="J726" s="64">
        <v>0</v>
      </c>
      <c r="K726" s="65">
        <v>-27916.07</v>
      </c>
      <c r="L726" s="64">
        <v>0</v>
      </c>
      <c r="M726" s="65">
        <v>-27916.07</v>
      </c>
      <c r="N726" s="64">
        <v>27916.07</v>
      </c>
      <c r="O726" s="67">
        <v>-1</v>
      </c>
      <c r="P726" s="65">
        <v>-3885.546668</v>
      </c>
      <c r="Q726" s="64">
        <v>0</v>
      </c>
      <c r="R726" s="65">
        <v>-3885.546668</v>
      </c>
      <c r="S726" s="64">
        <v>3885.546668</v>
      </c>
      <c r="T726" s="67">
        <v>-1</v>
      </c>
    </row>
    <row r="727" spans="1:20" ht="14.45" hidden="1" customHeight="1" outlineLevel="4" collapsed="1" x14ac:dyDescent="0.25">
      <c r="A727" s="47" t="s">
        <v>2</v>
      </c>
      <c r="B727" s="47" t="s">
        <v>2</v>
      </c>
      <c r="C727" s="62" t="s">
        <v>2</v>
      </c>
      <c r="D727" s="63" t="s">
        <v>2</v>
      </c>
      <c r="E727" s="63" t="s">
        <v>2</v>
      </c>
      <c r="F727" s="47" t="s">
        <v>2</v>
      </c>
      <c r="H727" s="64">
        <v>800000</v>
      </c>
      <c r="I727" s="64">
        <v>0</v>
      </c>
      <c r="J727" s="64">
        <v>800000</v>
      </c>
      <c r="K727" s="64">
        <v>0</v>
      </c>
      <c r="L727" s="64">
        <v>0</v>
      </c>
      <c r="M727" s="64">
        <v>0</v>
      </c>
      <c r="N727" s="64">
        <v>800000</v>
      </c>
      <c r="O727" s="60">
        <v>0</v>
      </c>
      <c r="P727" s="64">
        <v>0</v>
      </c>
      <c r="Q727" s="64">
        <v>656893</v>
      </c>
      <c r="R727" s="64">
        <v>656893</v>
      </c>
      <c r="S727" s="64">
        <v>143107</v>
      </c>
      <c r="T727" s="60">
        <v>0.82111624999999999</v>
      </c>
    </row>
    <row r="728" spans="1:20" ht="14.45" hidden="1" customHeight="1" outlineLevel="4" collapsed="1" x14ac:dyDescent="0.25">
      <c r="A728" s="47" t="s">
        <v>2</v>
      </c>
      <c r="B728" s="47" t="s">
        <v>2</v>
      </c>
      <c r="C728" s="62" t="s">
        <v>2</v>
      </c>
      <c r="D728" s="63" t="s">
        <v>2</v>
      </c>
      <c r="E728" s="63" t="s">
        <v>2</v>
      </c>
      <c r="F728" s="47" t="s">
        <v>2</v>
      </c>
      <c r="H728" s="64">
        <v>2238634</v>
      </c>
      <c r="I728" s="64">
        <v>900000</v>
      </c>
      <c r="J728" s="64">
        <v>3138634</v>
      </c>
      <c r="K728" s="64">
        <v>2425898.63</v>
      </c>
      <c r="L728" s="64">
        <v>0</v>
      </c>
      <c r="M728" s="64">
        <v>2425898.63</v>
      </c>
      <c r="N728" s="64">
        <v>712735.37</v>
      </c>
      <c r="O728" s="60">
        <v>0.772915424353397</v>
      </c>
      <c r="P728" s="64">
        <v>2459875.8966669999</v>
      </c>
      <c r="Q728" s="64">
        <v>678758</v>
      </c>
      <c r="R728" s="64">
        <v>3138633.8966669999</v>
      </c>
      <c r="S728" s="64">
        <v>0.10333299999999999</v>
      </c>
      <c r="T728" s="60">
        <v>0.99999996707707872</v>
      </c>
    </row>
    <row r="729" spans="1:20" ht="14.45" hidden="1" customHeight="1" outlineLevel="4" collapsed="1" x14ac:dyDescent="0.25">
      <c r="A729" s="47" t="s">
        <v>2</v>
      </c>
      <c r="B729" s="47" t="s">
        <v>2</v>
      </c>
      <c r="C729" s="62" t="s">
        <v>2</v>
      </c>
      <c r="D729" s="63" t="s">
        <v>2</v>
      </c>
      <c r="E729" s="63" t="s">
        <v>2</v>
      </c>
      <c r="F729" s="47" t="s">
        <v>2</v>
      </c>
      <c r="H729" s="64">
        <v>47000</v>
      </c>
      <c r="I729" s="64">
        <v>0</v>
      </c>
      <c r="J729" s="64">
        <v>47000</v>
      </c>
      <c r="K729" s="64">
        <v>0</v>
      </c>
      <c r="L729" s="64">
        <v>37000</v>
      </c>
      <c r="M729" s="64">
        <v>37000</v>
      </c>
      <c r="N729" s="64">
        <v>10000</v>
      </c>
      <c r="O729" s="60">
        <v>0.78723404255319152</v>
      </c>
      <c r="P729" s="64">
        <v>58329.97</v>
      </c>
      <c r="Q729" s="65">
        <v>-48330</v>
      </c>
      <c r="R729" s="64">
        <v>9999.9699999999993</v>
      </c>
      <c r="S729" s="64">
        <v>0.03</v>
      </c>
      <c r="T729" s="60">
        <v>0.99999936170212766</v>
      </c>
    </row>
    <row r="730" spans="1:20" ht="14.45" hidden="1" customHeight="1" outlineLevel="4" collapsed="1" x14ac:dyDescent="0.25">
      <c r="A730" s="47" t="s">
        <v>2</v>
      </c>
      <c r="B730" s="47" t="s">
        <v>2</v>
      </c>
      <c r="C730" s="62" t="s">
        <v>2</v>
      </c>
      <c r="D730" s="63" t="s">
        <v>2</v>
      </c>
      <c r="E730" s="63" t="s">
        <v>2</v>
      </c>
      <c r="F730" s="47" t="s">
        <v>2</v>
      </c>
      <c r="H730" s="64">
        <v>154400</v>
      </c>
      <c r="I730" s="64">
        <v>421275</v>
      </c>
      <c r="J730" s="64">
        <v>575675</v>
      </c>
      <c r="K730" s="64">
        <v>135273.70000000001</v>
      </c>
      <c r="L730" s="64">
        <v>0</v>
      </c>
      <c r="M730" s="64">
        <v>135273.70000000001</v>
      </c>
      <c r="N730" s="64">
        <v>440401.3</v>
      </c>
      <c r="O730" s="60">
        <v>0.23498275936943588</v>
      </c>
      <c r="P730" s="64">
        <v>539151.06000000006</v>
      </c>
      <c r="Q730" s="65">
        <v>-37642</v>
      </c>
      <c r="R730" s="64">
        <v>501509.06</v>
      </c>
      <c r="S730" s="64">
        <v>74165.94</v>
      </c>
      <c r="T730" s="60">
        <v>0.87116699526642638</v>
      </c>
    </row>
    <row r="731" spans="1:20" ht="14.45" hidden="1" customHeight="1" outlineLevel="4" collapsed="1" x14ac:dyDescent="0.25">
      <c r="A731" s="47" t="s">
        <v>2</v>
      </c>
      <c r="B731" s="47" t="s">
        <v>2</v>
      </c>
      <c r="C731" s="62" t="s">
        <v>2</v>
      </c>
      <c r="D731" s="63" t="s">
        <v>2</v>
      </c>
      <c r="E731" s="63" t="s">
        <v>2</v>
      </c>
      <c r="F731" s="47" t="s">
        <v>2</v>
      </c>
      <c r="H731" s="64">
        <v>2514611</v>
      </c>
      <c r="I731" s="64">
        <v>475414</v>
      </c>
      <c r="J731" s="64">
        <v>2990025</v>
      </c>
      <c r="K731" s="64">
        <v>631663.25</v>
      </c>
      <c r="L731" s="64">
        <v>111332.01</v>
      </c>
      <c r="M731" s="64">
        <v>742995.26</v>
      </c>
      <c r="N731" s="64">
        <v>2247029.7400000002</v>
      </c>
      <c r="O731" s="60">
        <v>0.24849132030668639</v>
      </c>
      <c r="P731" s="64">
        <v>3036420.1733329999</v>
      </c>
      <c r="Q731" s="64">
        <v>175000</v>
      </c>
      <c r="R731" s="64">
        <v>3211420.1733329999</v>
      </c>
      <c r="S731" s="65">
        <v>-332727.18333299999</v>
      </c>
      <c r="T731" s="60">
        <v>1.1112790639987959</v>
      </c>
    </row>
    <row r="732" spans="1:20" ht="14.45" hidden="1" customHeight="1" outlineLevel="4" collapsed="1" x14ac:dyDescent="0.25">
      <c r="A732" s="47" t="s">
        <v>2</v>
      </c>
      <c r="B732" s="47" t="s">
        <v>2</v>
      </c>
      <c r="C732" s="62" t="s">
        <v>2</v>
      </c>
      <c r="D732" s="63" t="s">
        <v>2</v>
      </c>
      <c r="E732" s="63" t="s">
        <v>2</v>
      </c>
      <c r="F732" s="47" t="s">
        <v>2</v>
      </c>
      <c r="H732" s="64">
        <v>100000</v>
      </c>
      <c r="I732" s="64">
        <v>0</v>
      </c>
      <c r="J732" s="64">
        <v>100000</v>
      </c>
      <c r="K732" s="64">
        <v>331.73</v>
      </c>
      <c r="L732" s="64">
        <v>0</v>
      </c>
      <c r="M732" s="64">
        <v>331.73</v>
      </c>
      <c r="N732" s="64">
        <v>99668.27</v>
      </c>
      <c r="O732" s="60">
        <v>3.3173E-3</v>
      </c>
      <c r="P732" s="64">
        <v>23279.516666</v>
      </c>
      <c r="Q732" s="64">
        <v>55000</v>
      </c>
      <c r="R732" s="64">
        <v>78279.516665999996</v>
      </c>
      <c r="S732" s="64">
        <v>21720.483334</v>
      </c>
      <c r="T732" s="60">
        <v>0.78279516666000004</v>
      </c>
    </row>
    <row r="733" spans="1:20" ht="14.45" hidden="1" customHeight="1" outlineLevel="4" collapsed="1" x14ac:dyDescent="0.25">
      <c r="A733" s="47" t="s">
        <v>2</v>
      </c>
      <c r="B733" s="47" t="s">
        <v>2</v>
      </c>
      <c r="C733" s="62" t="s">
        <v>2</v>
      </c>
      <c r="D733" s="63" t="s">
        <v>2</v>
      </c>
      <c r="E733" s="63" t="s">
        <v>2</v>
      </c>
      <c r="F733" s="47" t="s">
        <v>2</v>
      </c>
      <c r="H733" s="64">
        <v>5670831</v>
      </c>
      <c r="I733" s="64">
        <v>845991</v>
      </c>
      <c r="J733" s="64">
        <v>6516822</v>
      </c>
      <c r="K733" s="64">
        <v>0</v>
      </c>
      <c r="L733" s="64">
        <v>0</v>
      </c>
      <c r="M733" s="64">
        <v>0</v>
      </c>
      <c r="N733" s="64">
        <v>6516822</v>
      </c>
      <c r="O733" s="60">
        <v>0</v>
      </c>
      <c r="P733" s="64">
        <v>0</v>
      </c>
      <c r="Q733" s="64">
        <v>6542915</v>
      </c>
      <c r="R733" s="64">
        <v>6542915</v>
      </c>
      <c r="S733" s="65">
        <v>-26093</v>
      </c>
      <c r="T733" s="60">
        <v>1.0040039454814018</v>
      </c>
    </row>
    <row r="734" spans="1:20" ht="14.45" hidden="1" customHeight="1" outlineLevel="4" collapsed="1" x14ac:dyDescent="0.25">
      <c r="A734" s="47" t="s">
        <v>2</v>
      </c>
      <c r="B734" s="47" t="s">
        <v>2</v>
      </c>
      <c r="C734" s="62" t="s">
        <v>2</v>
      </c>
      <c r="D734" s="63" t="s">
        <v>2</v>
      </c>
      <c r="E734" s="63" t="s">
        <v>2</v>
      </c>
      <c r="F734" s="47" t="s">
        <v>2</v>
      </c>
      <c r="H734" s="64">
        <v>0</v>
      </c>
      <c r="I734" s="64">
        <v>1156525</v>
      </c>
      <c r="J734" s="64">
        <v>1156525</v>
      </c>
      <c r="K734" s="64">
        <v>0</v>
      </c>
      <c r="L734" s="64">
        <v>0</v>
      </c>
      <c r="M734" s="64">
        <v>0</v>
      </c>
      <c r="N734" s="64">
        <v>1156525</v>
      </c>
      <c r="O734" s="60">
        <v>0</v>
      </c>
      <c r="P734" s="64">
        <v>0</v>
      </c>
      <c r="Q734" s="64">
        <v>1156525</v>
      </c>
      <c r="R734" s="64">
        <v>1156525</v>
      </c>
      <c r="S734" s="64">
        <v>0</v>
      </c>
      <c r="T734" s="60">
        <v>1</v>
      </c>
    </row>
    <row r="735" spans="1:20" ht="14.45" hidden="1" customHeight="1" outlineLevel="4" collapsed="1" x14ac:dyDescent="0.25">
      <c r="A735" s="47" t="s">
        <v>2</v>
      </c>
      <c r="B735" s="47" t="s">
        <v>2</v>
      </c>
      <c r="C735" s="62" t="s">
        <v>2</v>
      </c>
      <c r="D735" s="63" t="s">
        <v>2</v>
      </c>
      <c r="E735" s="63" t="s">
        <v>2</v>
      </c>
      <c r="F735" s="47" t="s">
        <v>2</v>
      </c>
      <c r="H735" s="64">
        <v>0</v>
      </c>
      <c r="I735" s="64">
        <v>1454888</v>
      </c>
      <c r="J735" s="64">
        <v>1454888</v>
      </c>
      <c r="K735" s="64">
        <v>225000</v>
      </c>
      <c r="L735" s="64">
        <v>0</v>
      </c>
      <c r="M735" s="64">
        <v>225000</v>
      </c>
      <c r="N735" s="64">
        <v>1229888</v>
      </c>
      <c r="O735" s="60">
        <v>0.15465107967073755</v>
      </c>
      <c r="P735" s="64">
        <v>225000</v>
      </c>
      <c r="Q735" s="64">
        <v>1229888</v>
      </c>
      <c r="R735" s="64">
        <v>1454888</v>
      </c>
      <c r="S735" s="64">
        <v>0</v>
      </c>
      <c r="T735" s="60">
        <v>1</v>
      </c>
    </row>
    <row r="736" spans="1:20" ht="14.45" hidden="1" customHeight="1" outlineLevel="4" collapsed="1" x14ac:dyDescent="0.25">
      <c r="A736" s="47" t="s">
        <v>2</v>
      </c>
      <c r="B736" s="47" t="s">
        <v>2</v>
      </c>
      <c r="C736" s="62" t="s">
        <v>2</v>
      </c>
      <c r="D736" s="63" t="s">
        <v>2</v>
      </c>
      <c r="E736" s="63" t="s">
        <v>2</v>
      </c>
      <c r="F736" s="47" t="s">
        <v>2</v>
      </c>
      <c r="H736" s="64">
        <v>11420897</v>
      </c>
      <c r="I736" s="64">
        <v>240844</v>
      </c>
      <c r="J736" s="64">
        <v>11661741</v>
      </c>
      <c r="K736" s="64">
        <v>5253957</v>
      </c>
      <c r="L736" s="64">
        <v>0</v>
      </c>
      <c r="M736" s="64">
        <v>5253957</v>
      </c>
      <c r="N736" s="64">
        <v>6407784</v>
      </c>
      <c r="O736" s="60">
        <v>0.45052938493489092</v>
      </c>
      <c r="P736" s="64">
        <v>11731315.666665999</v>
      </c>
      <c r="Q736" s="65">
        <v>-69575</v>
      </c>
      <c r="R736" s="64">
        <v>11661740.666665999</v>
      </c>
      <c r="S736" s="64">
        <v>0.33333400000000002</v>
      </c>
      <c r="T736" s="60">
        <v>0.99999997141644625</v>
      </c>
    </row>
    <row r="737" spans="1:20" ht="14.45" hidden="1" customHeight="1" outlineLevel="4" collapsed="1" x14ac:dyDescent="0.25">
      <c r="A737" s="47" t="s">
        <v>2</v>
      </c>
      <c r="B737" s="47" t="s">
        <v>2</v>
      </c>
      <c r="C737" s="62" t="s">
        <v>2</v>
      </c>
      <c r="D737" s="63" t="s">
        <v>2</v>
      </c>
      <c r="E737" s="63" t="s">
        <v>2</v>
      </c>
      <c r="F737" s="47" t="s">
        <v>2</v>
      </c>
      <c r="H737" s="64">
        <v>0</v>
      </c>
      <c r="I737" s="64">
        <v>0</v>
      </c>
      <c r="J737" s="64">
        <v>0</v>
      </c>
      <c r="K737" s="64">
        <v>9155.7099999999991</v>
      </c>
      <c r="L737" s="64">
        <v>0</v>
      </c>
      <c r="M737" s="64">
        <v>9155.7099999999991</v>
      </c>
      <c r="N737" s="65">
        <v>-9155.7099999999991</v>
      </c>
      <c r="O737" s="67">
        <v>-1</v>
      </c>
      <c r="P737" s="64">
        <v>9155.7099999999991</v>
      </c>
      <c r="Q737" s="65">
        <v>-9156</v>
      </c>
      <c r="R737" s="65">
        <v>-0.28999999999999998</v>
      </c>
      <c r="S737" s="64">
        <v>0.28999999999999998</v>
      </c>
      <c r="T737" s="67">
        <v>-1</v>
      </c>
    </row>
    <row r="738" spans="1:20" ht="14.45" hidden="1" customHeight="1" outlineLevel="4" collapsed="1" x14ac:dyDescent="0.25">
      <c r="A738" s="47" t="s">
        <v>2</v>
      </c>
      <c r="B738" s="47" t="s">
        <v>2</v>
      </c>
      <c r="C738" s="62" t="s">
        <v>2</v>
      </c>
      <c r="D738" s="63" t="s">
        <v>2</v>
      </c>
      <c r="E738" s="63" t="s">
        <v>2</v>
      </c>
      <c r="F738" s="47" t="s">
        <v>2</v>
      </c>
      <c r="H738" s="64">
        <v>0</v>
      </c>
      <c r="I738" s="64">
        <v>442129</v>
      </c>
      <c r="J738" s="64">
        <v>442129</v>
      </c>
      <c r="K738" s="64">
        <v>0</v>
      </c>
      <c r="L738" s="64">
        <v>0</v>
      </c>
      <c r="M738" s="64">
        <v>0</v>
      </c>
      <c r="N738" s="64">
        <v>442129</v>
      </c>
      <c r="O738" s="60">
        <v>0</v>
      </c>
      <c r="P738" s="64">
        <v>0</v>
      </c>
      <c r="Q738" s="64">
        <v>442129</v>
      </c>
      <c r="R738" s="64">
        <v>442129</v>
      </c>
      <c r="S738" s="64">
        <v>0</v>
      </c>
      <c r="T738" s="60">
        <v>1</v>
      </c>
    </row>
    <row r="739" spans="1:20" ht="14.45" hidden="1" customHeight="1" outlineLevel="4" collapsed="1" x14ac:dyDescent="0.25">
      <c r="A739" s="47" t="s">
        <v>2</v>
      </c>
      <c r="B739" s="47" t="s">
        <v>2</v>
      </c>
      <c r="C739" s="62" t="s">
        <v>2</v>
      </c>
      <c r="D739" s="63" t="s">
        <v>2</v>
      </c>
      <c r="E739" s="63" t="s">
        <v>2</v>
      </c>
      <c r="F739" s="47" t="s">
        <v>2</v>
      </c>
      <c r="H739" s="64">
        <v>90000</v>
      </c>
      <c r="I739" s="65">
        <v>-10</v>
      </c>
      <c r="J739" s="64">
        <v>89990</v>
      </c>
      <c r="K739" s="64">
        <v>19325.03</v>
      </c>
      <c r="L739" s="64">
        <v>0</v>
      </c>
      <c r="M739" s="64">
        <v>19325.03</v>
      </c>
      <c r="N739" s="64">
        <v>70664.97</v>
      </c>
      <c r="O739" s="60">
        <v>0.21474641626847427</v>
      </c>
      <c r="P739" s="64">
        <v>65184.783334</v>
      </c>
      <c r="Q739" s="64">
        <v>0</v>
      </c>
      <c r="R739" s="64">
        <v>65184.783334</v>
      </c>
      <c r="S739" s="64">
        <v>24805.216666</v>
      </c>
      <c r="T739" s="60">
        <v>0.72435585436159577</v>
      </c>
    </row>
    <row r="740" spans="1:20" ht="14.45" hidden="1" customHeight="1" outlineLevel="4" collapsed="1" x14ac:dyDescent="0.25">
      <c r="A740" s="47" t="s">
        <v>2</v>
      </c>
      <c r="B740" s="47" t="s">
        <v>2</v>
      </c>
      <c r="C740" s="62" t="s">
        <v>2</v>
      </c>
      <c r="D740" s="63" t="s">
        <v>2</v>
      </c>
      <c r="E740" s="63" t="s">
        <v>2</v>
      </c>
      <c r="F740" s="47" t="s">
        <v>2</v>
      </c>
      <c r="H740" s="64">
        <v>2287932</v>
      </c>
      <c r="I740" s="64">
        <v>0</v>
      </c>
      <c r="J740" s="64">
        <v>2287932</v>
      </c>
      <c r="K740" s="64">
        <v>0</v>
      </c>
      <c r="L740" s="64">
        <v>0</v>
      </c>
      <c r="M740" s="64">
        <v>0</v>
      </c>
      <c r="N740" s="64">
        <v>2287932</v>
      </c>
      <c r="O740" s="60">
        <v>0</v>
      </c>
      <c r="P740" s="64">
        <v>0</v>
      </c>
      <c r="Q740" s="64">
        <v>2287932</v>
      </c>
      <c r="R740" s="64">
        <v>2287932</v>
      </c>
      <c r="S740" s="64">
        <v>0</v>
      </c>
      <c r="T740" s="60">
        <v>1</v>
      </c>
    </row>
    <row r="741" spans="1:20" ht="14.45" hidden="1" customHeight="1" outlineLevel="4" collapsed="1" x14ac:dyDescent="0.25">
      <c r="A741" s="47" t="s">
        <v>2</v>
      </c>
      <c r="B741" s="47" t="s">
        <v>2</v>
      </c>
      <c r="C741" s="62" t="s">
        <v>2</v>
      </c>
      <c r="D741" s="63" t="s">
        <v>2</v>
      </c>
      <c r="E741" s="63" t="s">
        <v>2</v>
      </c>
      <c r="F741" s="47" t="s">
        <v>2</v>
      </c>
      <c r="H741" s="64">
        <v>0</v>
      </c>
      <c r="I741" s="64">
        <v>0</v>
      </c>
      <c r="J741" s="64">
        <v>0</v>
      </c>
      <c r="K741" s="64">
        <v>451.8</v>
      </c>
      <c r="L741" s="64">
        <v>0</v>
      </c>
      <c r="M741" s="64">
        <v>451.8</v>
      </c>
      <c r="N741" s="65">
        <v>-451.8</v>
      </c>
      <c r="O741" s="67">
        <v>-1</v>
      </c>
      <c r="P741" s="64">
        <v>8517.8633329999993</v>
      </c>
      <c r="Q741" s="64">
        <v>0</v>
      </c>
      <c r="R741" s="64">
        <v>8517.8633329999993</v>
      </c>
      <c r="S741" s="65">
        <v>-8517.8633329999993</v>
      </c>
      <c r="T741" s="67">
        <v>-1</v>
      </c>
    </row>
    <row r="742" spans="1:20" ht="14.45" hidden="1" customHeight="1" outlineLevel="4" collapsed="1" x14ac:dyDescent="0.25">
      <c r="A742" s="47" t="s">
        <v>2</v>
      </c>
      <c r="B742" s="47" t="s">
        <v>2</v>
      </c>
      <c r="C742" s="62" t="s">
        <v>2</v>
      </c>
      <c r="D742" s="63" t="s">
        <v>2</v>
      </c>
      <c r="E742" s="63" t="s">
        <v>2</v>
      </c>
      <c r="F742" s="47" t="s">
        <v>2</v>
      </c>
      <c r="H742" s="64">
        <v>0</v>
      </c>
      <c r="I742" s="64">
        <v>0</v>
      </c>
      <c r="J742" s="64">
        <v>0</v>
      </c>
      <c r="K742" s="64">
        <v>158.22</v>
      </c>
      <c r="L742" s="64">
        <v>0</v>
      </c>
      <c r="M742" s="64">
        <v>158.22</v>
      </c>
      <c r="N742" s="65">
        <v>-158.22</v>
      </c>
      <c r="O742" s="67">
        <v>-1</v>
      </c>
      <c r="P742" s="64">
        <v>158.22</v>
      </c>
      <c r="Q742" s="64">
        <v>0</v>
      </c>
      <c r="R742" s="64">
        <v>158.22</v>
      </c>
      <c r="S742" s="65">
        <v>-158.22</v>
      </c>
      <c r="T742" s="67">
        <v>-1</v>
      </c>
    </row>
    <row r="743" spans="1:20" ht="14.45" hidden="1" customHeight="1" outlineLevel="4" collapsed="1" x14ac:dyDescent="0.25">
      <c r="A743" s="47" t="s">
        <v>2</v>
      </c>
      <c r="B743" s="47" t="s">
        <v>2</v>
      </c>
      <c r="C743" s="62" t="s">
        <v>2</v>
      </c>
      <c r="D743" s="63" t="s">
        <v>2</v>
      </c>
      <c r="E743" s="63" t="s">
        <v>2</v>
      </c>
      <c r="F743" s="47" t="s">
        <v>2</v>
      </c>
      <c r="H743" s="64">
        <v>0</v>
      </c>
      <c r="I743" s="64">
        <v>0</v>
      </c>
      <c r="J743" s="64">
        <v>0</v>
      </c>
      <c r="K743" s="64">
        <v>364.23</v>
      </c>
      <c r="L743" s="64">
        <v>0</v>
      </c>
      <c r="M743" s="64">
        <v>364.23</v>
      </c>
      <c r="N743" s="65">
        <v>-364.23</v>
      </c>
      <c r="O743" s="67">
        <v>-1</v>
      </c>
      <c r="P743" s="64">
        <v>364.23</v>
      </c>
      <c r="Q743" s="64">
        <v>0</v>
      </c>
      <c r="R743" s="64">
        <v>364.23</v>
      </c>
      <c r="S743" s="65">
        <v>-364.23</v>
      </c>
      <c r="T743" s="67">
        <v>-1</v>
      </c>
    </row>
    <row r="744" spans="1:20" ht="14.45" hidden="1" customHeight="1" outlineLevel="4" collapsed="1" x14ac:dyDescent="0.25">
      <c r="A744" s="47" t="s">
        <v>2</v>
      </c>
      <c r="B744" s="47" t="s">
        <v>2</v>
      </c>
      <c r="C744" s="62" t="s">
        <v>2</v>
      </c>
      <c r="D744" s="63" t="s">
        <v>2</v>
      </c>
      <c r="E744" s="63" t="s">
        <v>2</v>
      </c>
      <c r="F744" s="47" t="s">
        <v>2</v>
      </c>
      <c r="H744" s="64">
        <v>0</v>
      </c>
      <c r="I744" s="64">
        <v>0</v>
      </c>
      <c r="J744" s="64">
        <v>0</v>
      </c>
      <c r="K744" s="64">
        <v>481</v>
      </c>
      <c r="L744" s="64">
        <v>0</v>
      </c>
      <c r="M744" s="64">
        <v>481</v>
      </c>
      <c r="N744" s="65">
        <v>-481</v>
      </c>
      <c r="O744" s="67">
        <v>-1</v>
      </c>
      <c r="P744" s="64">
        <v>481</v>
      </c>
      <c r="Q744" s="64">
        <v>0</v>
      </c>
      <c r="R744" s="64">
        <v>481</v>
      </c>
      <c r="S744" s="65">
        <v>-481</v>
      </c>
      <c r="T744" s="67">
        <v>-1</v>
      </c>
    </row>
    <row r="745" spans="1:20" ht="14.45" hidden="1" customHeight="1" outlineLevel="4" collapsed="1" x14ac:dyDescent="0.25">
      <c r="A745" s="47" t="s">
        <v>2</v>
      </c>
      <c r="B745" s="47" t="s">
        <v>2</v>
      </c>
      <c r="C745" s="62" t="s">
        <v>2</v>
      </c>
      <c r="D745" s="63" t="s">
        <v>2</v>
      </c>
      <c r="E745" s="63" t="s">
        <v>2</v>
      </c>
      <c r="F745" s="47" t="s">
        <v>2</v>
      </c>
      <c r="H745" s="64">
        <v>0</v>
      </c>
      <c r="I745" s="64">
        <v>0</v>
      </c>
      <c r="J745" s="64">
        <v>0</v>
      </c>
      <c r="K745" s="65">
        <v>-656.89</v>
      </c>
      <c r="L745" s="64">
        <v>0</v>
      </c>
      <c r="M745" s="65">
        <v>-656.89</v>
      </c>
      <c r="N745" s="64">
        <v>656.89</v>
      </c>
      <c r="O745" s="67">
        <v>-1</v>
      </c>
      <c r="P745" s="64">
        <v>2411.8633329999998</v>
      </c>
      <c r="Q745" s="64">
        <v>0</v>
      </c>
      <c r="R745" s="64">
        <v>2411.8633329999998</v>
      </c>
      <c r="S745" s="65">
        <v>-2411.8633329999998</v>
      </c>
      <c r="T745" s="67">
        <v>-1</v>
      </c>
    </row>
    <row r="746" spans="1:20" ht="14.45" hidden="1" customHeight="1" outlineLevel="4" collapsed="1" x14ac:dyDescent="0.25">
      <c r="A746" s="47" t="s">
        <v>2</v>
      </c>
      <c r="B746" s="47" t="s">
        <v>2</v>
      </c>
      <c r="C746" s="62" t="s">
        <v>2</v>
      </c>
      <c r="D746" s="63" t="s">
        <v>2</v>
      </c>
      <c r="E746" s="63" t="s">
        <v>2</v>
      </c>
      <c r="F746" s="47" t="s">
        <v>2</v>
      </c>
      <c r="H746" s="64">
        <v>0</v>
      </c>
      <c r="I746" s="64">
        <v>0</v>
      </c>
      <c r="J746" s="64">
        <v>0</v>
      </c>
      <c r="K746" s="65">
        <v>-489.73</v>
      </c>
      <c r="L746" s="64">
        <v>0</v>
      </c>
      <c r="M746" s="65">
        <v>-489.73</v>
      </c>
      <c r="N746" s="64">
        <v>489.73</v>
      </c>
      <c r="O746" s="67">
        <v>-1</v>
      </c>
      <c r="P746" s="64">
        <v>160.936666</v>
      </c>
      <c r="Q746" s="64">
        <v>0</v>
      </c>
      <c r="R746" s="64">
        <v>160.936666</v>
      </c>
      <c r="S746" s="65">
        <v>-160.936666</v>
      </c>
      <c r="T746" s="67">
        <v>-1</v>
      </c>
    </row>
    <row r="747" spans="1:20" ht="14.45" hidden="1" customHeight="1" outlineLevel="4" collapsed="1" x14ac:dyDescent="0.25">
      <c r="A747" s="47" t="s">
        <v>2</v>
      </c>
      <c r="B747" s="47" t="s">
        <v>2</v>
      </c>
      <c r="C747" s="62" t="s">
        <v>2</v>
      </c>
      <c r="D747" s="63" t="s">
        <v>2</v>
      </c>
      <c r="E747" s="63" t="s">
        <v>2</v>
      </c>
      <c r="F747" s="47" t="s">
        <v>2</v>
      </c>
      <c r="H747" s="64">
        <v>0</v>
      </c>
      <c r="I747" s="64">
        <v>0</v>
      </c>
      <c r="J747" s="64">
        <v>0</v>
      </c>
      <c r="K747" s="64">
        <v>42006.6</v>
      </c>
      <c r="L747" s="64">
        <v>0</v>
      </c>
      <c r="M747" s="64">
        <v>42006.6</v>
      </c>
      <c r="N747" s="65">
        <v>-42006.6</v>
      </c>
      <c r="O747" s="67">
        <v>-1</v>
      </c>
      <c r="P747" s="64">
        <v>44040.1</v>
      </c>
      <c r="Q747" s="64">
        <v>0</v>
      </c>
      <c r="R747" s="64">
        <v>44040.1</v>
      </c>
      <c r="S747" s="65">
        <v>-44040.1</v>
      </c>
      <c r="T747" s="67">
        <v>-1</v>
      </c>
    </row>
    <row r="748" spans="1:20" ht="14.45" hidden="1" customHeight="1" outlineLevel="4" collapsed="1" x14ac:dyDescent="0.25">
      <c r="A748" s="47" t="s">
        <v>2</v>
      </c>
      <c r="B748" s="47" t="s">
        <v>2</v>
      </c>
      <c r="C748" s="62" t="s">
        <v>2</v>
      </c>
      <c r="D748" s="63" t="s">
        <v>2</v>
      </c>
      <c r="E748" s="63" t="s">
        <v>2</v>
      </c>
      <c r="F748" s="47" t="s">
        <v>2</v>
      </c>
      <c r="H748" s="64">
        <v>0</v>
      </c>
      <c r="I748" s="64">
        <v>0</v>
      </c>
      <c r="J748" s="64">
        <v>0</v>
      </c>
      <c r="K748" s="65">
        <v>-57.5</v>
      </c>
      <c r="L748" s="64">
        <v>0</v>
      </c>
      <c r="M748" s="65">
        <v>-57.5</v>
      </c>
      <c r="N748" s="64">
        <v>57.5</v>
      </c>
      <c r="O748" s="67">
        <v>-1</v>
      </c>
      <c r="P748" s="65">
        <v>-38.333334000000001</v>
      </c>
      <c r="Q748" s="64">
        <v>0</v>
      </c>
      <c r="R748" s="65">
        <v>-38.333334000000001</v>
      </c>
      <c r="S748" s="64">
        <v>38.333334000000001</v>
      </c>
      <c r="T748" s="67">
        <v>-1</v>
      </c>
    </row>
    <row r="749" spans="1:20" ht="14.45" hidden="1" customHeight="1" outlineLevel="4" collapsed="1" x14ac:dyDescent="0.25">
      <c r="A749" s="47" t="s">
        <v>2</v>
      </c>
      <c r="B749" s="47" t="s">
        <v>2</v>
      </c>
      <c r="C749" s="62" t="s">
        <v>2</v>
      </c>
      <c r="D749" s="63" t="s">
        <v>2</v>
      </c>
      <c r="E749" s="63" t="s">
        <v>2</v>
      </c>
      <c r="F749" s="47" t="s">
        <v>2</v>
      </c>
      <c r="H749" s="64">
        <v>1000</v>
      </c>
      <c r="I749" s="64">
        <v>0</v>
      </c>
      <c r="J749" s="64">
        <v>1000</v>
      </c>
      <c r="K749" s="64">
        <v>0</v>
      </c>
      <c r="L749" s="64">
        <v>0</v>
      </c>
      <c r="M749" s="64">
        <v>0</v>
      </c>
      <c r="N749" s="64">
        <v>1000</v>
      </c>
      <c r="O749" s="60">
        <v>0</v>
      </c>
      <c r="P749" s="64">
        <v>0</v>
      </c>
      <c r="Q749" s="64">
        <v>0</v>
      </c>
      <c r="R749" s="64">
        <v>0</v>
      </c>
      <c r="S749" s="64">
        <v>1000</v>
      </c>
      <c r="T749" s="60">
        <v>0</v>
      </c>
    </row>
    <row r="750" spans="1:20" ht="14.45" hidden="1" customHeight="1" outlineLevel="4" collapsed="1" x14ac:dyDescent="0.25">
      <c r="A750" s="47" t="s">
        <v>2</v>
      </c>
      <c r="B750" s="47" t="s">
        <v>2</v>
      </c>
      <c r="C750" s="62" t="s">
        <v>2</v>
      </c>
      <c r="D750" s="63" t="s">
        <v>2</v>
      </c>
      <c r="E750" s="63" t="s">
        <v>2</v>
      </c>
      <c r="F750" s="47" t="s">
        <v>2</v>
      </c>
      <c r="H750" s="64">
        <v>135856</v>
      </c>
      <c r="I750" s="64">
        <v>0</v>
      </c>
      <c r="J750" s="64">
        <v>135856</v>
      </c>
      <c r="K750" s="64">
        <v>5993.15</v>
      </c>
      <c r="L750" s="64">
        <v>0</v>
      </c>
      <c r="M750" s="64">
        <v>5993.15</v>
      </c>
      <c r="N750" s="64">
        <v>129862.85</v>
      </c>
      <c r="O750" s="60">
        <v>4.4113988340595926E-2</v>
      </c>
      <c r="P750" s="64">
        <v>62965.68</v>
      </c>
      <c r="Q750" s="65">
        <v>-5896</v>
      </c>
      <c r="R750" s="64">
        <v>57069.68</v>
      </c>
      <c r="S750" s="64">
        <v>78786.320000000007</v>
      </c>
      <c r="T750" s="60">
        <v>0.42007478506654106</v>
      </c>
    </row>
    <row r="751" spans="1:20" ht="14.45" hidden="1" customHeight="1" outlineLevel="4" collapsed="1" x14ac:dyDescent="0.25">
      <c r="A751" s="47" t="s">
        <v>2</v>
      </c>
      <c r="B751" s="47" t="s">
        <v>2</v>
      </c>
      <c r="C751" s="62" t="s">
        <v>2</v>
      </c>
      <c r="D751" s="63" t="s">
        <v>2</v>
      </c>
      <c r="E751" s="63" t="s">
        <v>2</v>
      </c>
      <c r="F751" s="47" t="s">
        <v>2</v>
      </c>
      <c r="H751" s="64">
        <v>6000</v>
      </c>
      <c r="I751" s="64">
        <v>0</v>
      </c>
      <c r="J751" s="64">
        <v>6000</v>
      </c>
      <c r="K751" s="64">
        <v>0</v>
      </c>
      <c r="L751" s="64">
        <v>0</v>
      </c>
      <c r="M751" s="64">
        <v>0</v>
      </c>
      <c r="N751" s="64">
        <v>6000</v>
      </c>
      <c r="O751" s="60">
        <v>0</v>
      </c>
      <c r="P751" s="64">
        <v>0</v>
      </c>
      <c r="Q751" s="64">
        <v>0</v>
      </c>
      <c r="R751" s="64">
        <v>0</v>
      </c>
      <c r="S751" s="64">
        <v>6000</v>
      </c>
      <c r="T751" s="60">
        <v>0</v>
      </c>
    </row>
    <row r="752" spans="1:20" ht="14.45" hidden="1" customHeight="1" outlineLevel="4" collapsed="1" x14ac:dyDescent="0.25">
      <c r="A752" s="47" t="s">
        <v>2</v>
      </c>
      <c r="B752" s="47" t="s">
        <v>2</v>
      </c>
      <c r="C752" s="62" t="s">
        <v>2</v>
      </c>
      <c r="D752" s="63" t="s">
        <v>2</v>
      </c>
      <c r="E752" s="63" t="s">
        <v>2</v>
      </c>
      <c r="F752" s="47" t="s">
        <v>2</v>
      </c>
      <c r="H752" s="64">
        <v>6000</v>
      </c>
      <c r="I752" s="64">
        <v>0</v>
      </c>
      <c r="J752" s="64">
        <v>6000</v>
      </c>
      <c r="K752" s="64">
        <v>0</v>
      </c>
      <c r="L752" s="64">
        <v>0</v>
      </c>
      <c r="M752" s="64">
        <v>0</v>
      </c>
      <c r="N752" s="64">
        <v>6000</v>
      </c>
      <c r="O752" s="60">
        <v>0</v>
      </c>
      <c r="P752" s="64">
        <v>0</v>
      </c>
      <c r="Q752" s="64">
        <v>0</v>
      </c>
      <c r="R752" s="64">
        <v>0</v>
      </c>
      <c r="S752" s="64">
        <v>6000</v>
      </c>
      <c r="T752" s="60">
        <v>0</v>
      </c>
    </row>
    <row r="753" spans="1:20" ht="14.45" hidden="1" customHeight="1" outlineLevel="4" collapsed="1" x14ac:dyDescent="0.25">
      <c r="A753" s="47" t="s">
        <v>2</v>
      </c>
      <c r="B753" s="47" t="s">
        <v>2</v>
      </c>
      <c r="C753" s="62" t="s">
        <v>2</v>
      </c>
      <c r="D753" s="63" t="s">
        <v>2</v>
      </c>
      <c r="E753" s="63" t="s">
        <v>2</v>
      </c>
      <c r="F753" s="47" t="s">
        <v>2</v>
      </c>
      <c r="H753" s="64">
        <v>4000</v>
      </c>
      <c r="I753" s="64">
        <v>0</v>
      </c>
      <c r="J753" s="64">
        <v>4000</v>
      </c>
      <c r="K753" s="64">
        <v>0</v>
      </c>
      <c r="L753" s="64">
        <v>9800</v>
      </c>
      <c r="M753" s="64">
        <v>9800</v>
      </c>
      <c r="N753" s="65">
        <v>-5800</v>
      </c>
      <c r="O753" s="60">
        <v>2.4500000000000002</v>
      </c>
      <c r="P753" s="64">
        <v>570</v>
      </c>
      <c r="Q753" s="64">
        <v>0</v>
      </c>
      <c r="R753" s="64">
        <v>570</v>
      </c>
      <c r="S753" s="65">
        <v>-6370</v>
      </c>
      <c r="T753" s="60">
        <v>2.5924999999999998</v>
      </c>
    </row>
    <row r="754" spans="1:20" ht="14.45" hidden="1" customHeight="1" outlineLevel="4" collapsed="1" x14ac:dyDescent="0.25">
      <c r="A754" s="47" t="s">
        <v>2</v>
      </c>
      <c r="B754" s="47" t="s">
        <v>2</v>
      </c>
      <c r="C754" s="62" t="s">
        <v>2</v>
      </c>
      <c r="D754" s="63" t="s">
        <v>2</v>
      </c>
      <c r="E754" s="63" t="s">
        <v>2</v>
      </c>
      <c r="F754" s="47" t="s">
        <v>2</v>
      </c>
      <c r="H754" s="64">
        <v>57779</v>
      </c>
      <c r="I754" s="64">
        <v>0</v>
      </c>
      <c r="J754" s="64">
        <v>57779</v>
      </c>
      <c r="K754" s="64">
        <v>13872</v>
      </c>
      <c r="L754" s="64">
        <v>0</v>
      </c>
      <c r="M754" s="64">
        <v>13872</v>
      </c>
      <c r="N754" s="64">
        <v>43907</v>
      </c>
      <c r="O754" s="60">
        <v>0.24008722892400353</v>
      </c>
      <c r="P754" s="64">
        <v>46545.599999999999</v>
      </c>
      <c r="Q754" s="64">
        <v>0</v>
      </c>
      <c r="R754" s="64">
        <v>46545.599999999999</v>
      </c>
      <c r="S754" s="64">
        <v>11233.4</v>
      </c>
      <c r="T754" s="60">
        <v>0.8055798819640354</v>
      </c>
    </row>
    <row r="755" spans="1:20" ht="14.45" hidden="1" customHeight="1" outlineLevel="4" collapsed="1" x14ac:dyDescent="0.25">
      <c r="A755" s="47" t="s">
        <v>2</v>
      </c>
      <c r="B755" s="47" t="s">
        <v>2</v>
      </c>
      <c r="C755" s="62" t="s">
        <v>2</v>
      </c>
      <c r="D755" s="63" t="s">
        <v>2</v>
      </c>
      <c r="E755" s="63" t="s">
        <v>2</v>
      </c>
      <c r="F755" s="47" t="s">
        <v>2</v>
      </c>
      <c r="H755" s="64">
        <v>16265</v>
      </c>
      <c r="I755" s="64">
        <v>10752</v>
      </c>
      <c r="J755" s="64">
        <v>27017</v>
      </c>
      <c r="K755" s="64">
        <v>0</v>
      </c>
      <c r="L755" s="64">
        <v>0</v>
      </c>
      <c r="M755" s="64">
        <v>0</v>
      </c>
      <c r="N755" s="64">
        <v>27017</v>
      </c>
      <c r="O755" s="60">
        <v>0</v>
      </c>
      <c r="P755" s="64">
        <v>0</v>
      </c>
      <c r="Q755" s="64">
        <v>0</v>
      </c>
      <c r="R755" s="64">
        <v>0</v>
      </c>
      <c r="S755" s="64">
        <v>27017</v>
      </c>
      <c r="T755" s="60">
        <v>0</v>
      </c>
    </row>
    <row r="756" spans="1:20" ht="14.45" hidden="1" customHeight="1" outlineLevel="4" collapsed="1" x14ac:dyDescent="0.25">
      <c r="A756" s="47" t="s">
        <v>2</v>
      </c>
      <c r="B756" s="47" t="s">
        <v>2</v>
      </c>
      <c r="C756" s="62" t="s">
        <v>2</v>
      </c>
      <c r="D756" s="63" t="s">
        <v>2</v>
      </c>
      <c r="E756" s="63" t="s">
        <v>2</v>
      </c>
      <c r="F756" s="47" t="s">
        <v>2</v>
      </c>
      <c r="H756" s="64">
        <v>0</v>
      </c>
      <c r="I756" s="65">
        <v>-1428</v>
      </c>
      <c r="J756" s="65">
        <v>-1428</v>
      </c>
      <c r="K756" s="64">
        <v>0</v>
      </c>
      <c r="L756" s="64">
        <v>0</v>
      </c>
      <c r="M756" s="64">
        <v>0</v>
      </c>
      <c r="N756" s="65">
        <v>-1428</v>
      </c>
      <c r="O756" s="60">
        <v>0</v>
      </c>
      <c r="P756" s="64">
        <v>0</v>
      </c>
      <c r="Q756" s="64">
        <v>0</v>
      </c>
      <c r="R756" s="64">
        <v>0</v>
      </c>
      <c r="S756" s="65">
        <v>-1428</v>
      </c>
      <c r="T756" s="60">
        <v>0</v>
      </c>
    </row>
    <row r="757" spans="1:20" ht="14.45" hidden="1" customHeight="1" outlineLevel="4" collapsed="1" x14ac:dyDescent="0.25">
      <c r="A757" s="47" t="s">
        <v>2</v>
      </c>
      <c r="B757" s="47" t="s">
        <v>2</v>
      </c>
      <c r="C757" s="62" t="s">
        <v>2</v>
      </c>
      <c r="D757" s="63" t="s">
        <v>2</v>
      </c>
      <c r="E757" s="63" t="s">
        <v>2</v>
      </c>
      <c r="F757" s="47" t="s">
        <v>2</v>
      </c>
      <c r="H757" s="64">
        <v>0</v>
      </c>
      <c r="I757" s="64">
        <v>0</v>
      </c>
      <c r="J757" s="64">
        <v>0</v>
      </c>
      <c r="K757" s="64">
        <v>1200</v>
      </c>
      <c r="L757" s="64">
        <v>0</v>
      </c>
      <c r="M757" s="64">
        <v>1200</v>
      </c>
      <c r="N757" s="65">
        <v>-1200</v>
      </c>
      <c r="O757" s="67">
        <v>-1</v>
      </c>
      <c r="P757" s="64">
        <v>1533.333333</v>
      </c>
      <c r="Q757" s="65">
        <v>-1533</v>
      </c>
      <c r="R757" s="64">
        <v>0.33333299999999999</v>
      </c>
      <c r="S757" s="65">
        <v>-0.33333299999999999</v>
      </c>
      <c r="T757" s="67">
        <v>-1</v>
      </c>
    </row>
    <row r="758" spans="1:20" ht="14.45" hidden="1" customHeight="1" outlineLevel="4" collapsed="1" x14ac:dyDescent="0.25">
      <c r="A758" s="47" t="s">
        <v>2</v>
      </c>
      <c r="B758" s="47" t="s">
        <v>2</v>
      </c>
      <c r="C758" s="62" t="s">
        <v>2</v>
      </c>
      <c r="D758" s="63" t="s">
        <v>2</v>
      </c>
      <c r="E758" s="63" t="s">
        <v>2</v>
      </c>
      <c r="F758" s="47" t="s">
        <v>2</v>
      </c>
      <c r="H758" s="64">
        <v>0</v>
      </c>
      <c r="I758" s="64">
        <v>0</v>
      </c>
      <c r="J758" s="64">
        <v>0</v>
      </c>
      <c r="K758" s="64">
        <v>560.03</v>
      </c>
      <c r="L758" s="64">
        <v>0</v>
      </c>
      <c r="M758" s="64">
        <v>560.03</v>
      </c>
      <c r="N758" s="65">
        <v>-560.03</v>
      </c>
      <c r="O758" s="67">
        <v>-1</v>
      </c>
      <c r="P758" s="64">
        <v>1249.24</v>
      </c>
      <c r="Q758" s="64">
        <v>0</v>
      </c>
      <c r="R758" s="64">
        <v>1249.24</v>
      </c>
      <c r="S758" s="65">
        <v>-1249.24</v>
      </c>
      <c r="T758" s="67">
        <v>-1</v>
      </c>
    </row>
    <row r="759" spans="1:20" ht="14.45" hidden="1" customHeight="1" outlineLevel="4" collapsed="1" x14ac:dyDescent="0.25">
      <c r="A759" s="47" t="s">
        <v>2</v>
      </c>
      <c r="B759" s="47" t="s">
        <v>2</v>
      </c>
      <c r="C759" s="62" t="s">
        <v>2</v>
      </c>
      <c r="D759" s="63" t="s">
        <v>2</v>
      </c>
      <c r="E759" s="63" t="s">
        <v>2</v>
      </c>
      <c r="F759" s="47" t="s">
        <v>2</v>
      </c>
      <c r="H759" s="64">
        <v>4000</v>
      </c>
      <c r="I759" s="64">
        <v>0</v>
      </c>
      <c r="J759" s="64">
        <v>4000</v>
      </c>
      <c r="K759" s="64">
        <v>0</v>
      </c>
      <c r="L759" s="64">
        <v>0</v>
      </c>
      <c r="M759" s="64">
        <v>0</v>
      </c>
      <c r="N759" s="64">
        <v>4000</v>
      </c>
      <c r="O759" s="60">
        <v>0</v>
      </c>
      <c r="P759" s="64">
        <v>250</v>
      </c>
      <c r="Q759" s="64">
        <v>0</v>
      </c>
      <c r="R759" s="64">
        <v>250</v>
      </c>
      <c r="S759" s="64">
        <v>3750</v>
      </c>
      <c r="T759" s="60">
        <v>6.25E-2</v>
      </c>
    </row>
    <row r="760" spans="1:20" ht="14.45" hidden="1" customHeight="1" outlineLevel="4" collapsed="1" x14ac:dyDescent="0.25">
      <c r="A760" s="47" t="s">
        <v>2</v>
      </c>
      <c r="B760" s="47" t="s">
        <v>2</v>
      </c>
      <c r="C760" s="62" t="s">
        <v>2</v>
      </c>
      <c r="D760" s="63" t="s">
        <v>2</v>
      </c>
      <c r="E760" s="63" t="s">
        <v>2</v>
      </c>
      <c r="F760" s="47" t="s">
        <v>2</v>
      </c>
      <c r="H760" s="64">
        <v>3400</v>
      </c>
      <c r="I760" s="64">
        <v>0</v>
      </c>
      <c r="J760" s="64">
        <v>3400</v>
      </c>
      <c r="K760" s="64">
        <v>0</v>
      </c>
      <c r="L760" s="64">
        <v>0</v>
      </c>
      <c r="M760" s="64">
        <v>0</v>
      </c>
      <c r="N760" s="64">
        <v>3400</v>
      </c>
      <c r="O760" s="60">
        <v>0</v>
      </c>
      <c r="P760" s="64">
        <v>940.33</v>
      </c>
      <c r="Q760" s="64">
        <v>0</v>
      </c>
      <c r="R760" s="64">
        <v>940.33</v>
      </c>
      <c r="S760" s="64">
        <v>2459.67</v>
      </c>
      <c r="T760" s="60">
        <v>0.27656764705882353</v>
      </c>
    </row>
    <row r="761" spans="1:20" ht="14.45" hidden="1" customHeight="1" outlineLevel="4" collapsed="1" x14ac:dyDescent="0.25">
      <c r="A761" s="47" t="s">
        <v>2</v>
      </c>
      <c r="B761" s="47" t="s">
        <v>2</v>
      </c>
      <c r="C761" s="62" t="s">
        <v>2</v>
      </c>
      <c r="D761" s="63" t="s">
        <v>2</v>
      </c>
      <c r="E761" s="63" t="s">
        <v>2</v>
      </c>
      <c r="F761" s="47" t="s">
        <v>2</v>
      </c>
      <c r="H761" s="64">
        <v>174450</v>
      </c>
      <c r="I761" s="64">
        <v>5383</v>
      </c>
      <c r="J761" s="64">
        <v>179833</v>
      </c>
      <c r="K761" s="64">
        <v>56661.65</v>
      </c>
      <c r="L761" s="64">
        <v>0</v>
      </c>
      <c r="M761" s="64">
        <v>56661.65</v>
      </c>
      <c r="N761" s="64">
        <v>123171.35</v>
      </c>
      <c r="O761" s="60">
        <v>0.31507926798752178</v>
      </c>
      <c r="P761" s="64">
        <v>200330</v>
      </c>
      <c r="Q761" s="65">
        <v>-3121</v>
      </c>
      <c r="R761" s="64">
        <v>197209</v>
      </c>
      <c r="S761" s="65">
        <v>-17376</v>
      </c>
      <c r="T761" s="60">
        <v>1.0966229779851306</v>
      </c>
    </row>
    <row r="762" spans="1:20" ht="14.45" hidden="1" customHeight="1" outlineLevel="4" collapsed="1" x14ac:dyDescent="0.25">
      <c r="A762" s="47" t="s">
        <v>2</v>
      </c>
      <c r="B762" s="47" t="s">
        <v>2</v>
      </c>
      <c r="C762" s="62" t="s">
        <v>2</v>
      </c>
      <c r="D762" s="63" t="s">
        <v>2</v>
      </c>
      <c r="E762" s="63" t="s">
        <v>2</v>
      </c>
      <c r="F762" s="47" t="s">
        <v>2</v>
      </c>
      <c r="H762" s="64">
        <v>0</v>
      </c>
      <c r="I762" s="64">
        <v>0</v>
      </c>
      <c r="J762" s="64">
        <v>0</v>
      </c>
      <c r="K762" s="64">
        <v>730.81</v>
      </c>
      <c r="L762" s="64">
        <v>26232.13</v>
      </c>
      <c r="M762" s="64">
        <v>26962.94</v>
      </c>
      <c r="N762" s="65">
        <v>-26962.94</v>
      </c>
      <c r="O762" s="67">
        <v>-1</v>
      </c>
      <c r="P762" s="64">
        <v>1014.1</v>
      </c>
      <c r="Q762" s="64">
        <v>10653</v>
      </c>
      <c r="R762" s="64">
        <v>11667.1</v>
      </c>
      <c r="S762" s="65">
        <v>-37899.230000000003</v>
      </c>
      <c r="T762" s="67">
        <v>-1</v>
      </c>
    </row>
    <row r="763" spans="1:20" ht="14.45" hidden="1" customHeight="1" outlineLevel="4" collapsed="1" x14ac:dyDescent="0.25">
      <c r="A763" s="47" t="s">
        <v>2</v>
      </c>
      <c r="B763" s="47" t="s">
        <v>2</v>
      </c>
      <c r="C763" s="62" t="s">
        <v>2</v>
      </c>
      <c r="D763" s="63" t="s">
        <v>2</v>
      </c>
      <c r="E763" s="63" t="s">
        <v>2</v>
      </c>
      <c r="F763" s="47" t="s">
        <v>2</v>
      </c>
      <c r="H763" s="64">
        <v>0</v>
      </c>
      <c r="I763" s="64">
        <v>0</v>
      </c>
      <c r="J763" s="64">
        <v>0</v>
      </c>
      <c r="K763" s="64">
        <v>0</v>
      </c>
      <c r="L763" s="64">
        <v>0</v>
      </c>
      <c r="M763" s="64">
        <v>0</v>
      </c>
      <c r="N763" s="64">
        <v>0</v>
      </c>
      <c r="O763" s="60">
        <v>0</v>
      </c>
      <c r="P763" s="64">
        <v>6449.78</v>
      </c>
      <c r="Q763" s="64">
        <v>0</v>
      </c>
      <c r="R763" s="64">
        <v>6449.78</v>
      </c>
      <c r="S763" s="65">
        <v>-6449.78</v>
      </c>
      <c r="T763" s="67">
        <v>-1</v>
      </c>
    </row>
    <row r="764" spans="1:20" ht="14.45" hidden="1" customHeight="1" outlineLevel="4" collapsed="1" x14ac:dyDescent="0.25">
      <c r="A764" s="47" t="s">
        <v>2</v>
      </c>
      <c r="B764" s="47" t="s">
        <v>2</v>
      </c>
      <c r="C764" s="62" t="s">
        <v>2</v>
      </c>
      <c r="D764" s="63" t="s">
        <v>2</v>
      </c>
      <c r="E764" s="63" t="s">
        <v>2</v>
      </c>
      <c r="F764" s="47" t="s">
        <v>2</v>
      </c>
      <c r="H764" s="64">
        <v>0</v>
      </c>
      <c r="I764" s="64">
        <v>25000</v>
      </c>
      <c r="J764" s="64">
        <v>25000</v>
      </c>
      <c r="K764" s="64">
        <v>1763.26</v>
      </c>
      <c r="L764" s="64">
        <v>0</v>
      </c>
      <c r="M764" s="64">
        <v>1763.26</v>
      </c>
      <c r="N764" s="64">
        <v>23236.74</v>
      </c>
      <c r="O764" s="60">
        <v>7.0530399999999993E-2</v>
      </c>
      <c r="P764" s="64">
        <v>11412.366666</v>
      </c>
      <c r="Q764" s="64">
        <v>12000</v>
      </c>
      <c r="R764" s="64">
        <v>23412.366666000002</v>
      </c>
      <c r="S764" s="64">
        <v>1587.6333340000001</v>
      </c>
      <c r="T764" s="60">
        <v>0.93649466664000003</v>
      </c>
    </row>
    <row r="765" spans="1:20" ht="14.45" hidden="1" customHeight="1" outlineLevel="4" collapsed="1" x14ac:dyDescent="0.25">
      <c r="A765" s="47" t="s">
        <v>2</v>
      </c>
      <c r="B765" s="47" t="s">
        <v>2</v>
      </c>
      <c r="C765" s="62" t="s">
        <v>2</v>
      </c>
      <c r="D765" s="63" t="s">
        <v>2</v>
      </c>
      <c r="E765" s="63" t="s">
        <v>2</v>
      </c>
      <c r="F765" s="47" t="s">
        <v>2</v>
      </c>
      <c r="H765" s="64">
        <v>0</v>
      </c>
      <c r="I765" s="64">
        <v>0</v>
      </c>
      <c r="J765" s="64">
        <v>0</v>
      </c>
      <c r="K765" s="64">
        <v>172121.60000000001</v>
      </c>
      <c r="L765" s="64">
        <v>0</v>
      </c>
      <c r="M765" s="64">
        <v>172121.60000000001</v>
      </c>
      <c r="N765" s="65">
        <v>-172121.60000000001</v>
      </c>
      <c r="O765" s="67">
        <v>-1</v>
      </c>
      <c r="P765" s="64">
        <v>732352.97</v>
      </c>
      <c r="Q765" s="65">
        <v>-732353</v>
      </c>
      <c r="R765" s="65">
        <v>-0.03</v>
      </c>
      <c r="S765" s="64">
        <v>0.03</v>
      </c>
      <c r="T765" s="67">
        <v>-1</v>
      </c>
    </row>
    <row r="766" spans="1:20" ht="14.45" hidden="1" customHeight="1" outlineLevel="4" collapsed="1" x14ac:dyDescent="0.25">
      <c r="A766" s="47" t="s">
        <v>2</v>
      </c>
      <c r="B766" s="47" t="s">
        <v>2</v>
      </c>
      <c r="C766" s="62" t="s">
        <v>2</v>
      </c>
      <c r="D766" s="63" t="s">
        <v>2</v>
      </c>
      <c r="E766" s="63" t="s">
        <v>2</v>
      </c>
      <c r="F766" s="47" t="s">
        <v>2</v>
      </c>
      <c r="H766" s="64">
        <v>0</v>
      </c>
      <c r="I766" s="64">
        <v>917602</v>
      </c>
      <c r="J766" s="64">
        <v>917602</v>
      </c>
      <c r="K766" s="64">
        <v>0</v>
      </c>
      <c r="L766" s="64">
        <v>0</v>
      </c>
      <c r="M766" s="64">
        <v>0</v>
      </c>
      <c r="N766" s="64">
        <v>917602</v>
      </c>
      <c r="O766" s="60">
        <v>0</v>
      </c>
      <c r="P766" s="64">
        <v>45000</v>
      </c>
      <c r="Q766" s="64">
        <v>585511</v>
      </c>
      <c r="R766" s="64">
        <v>630511</v>
      </c>
      <c r="S766" s="64">
        <v>287091</v>
      </c>
      <c r="T766" s="60">
        <v>0.68712906031155119</v>
      </c>
    </row>
    <row r="767" spans="1:20" ht="14.45" hidden="1" customHeight="1" outlineLevel="4" collapsed="1" x14ac:dyDescent="0.25">
      <c r="A767" s="47" t="s">
        <v>2</v>
      </c>
      <c r="B767" s="47" t="s">
        <v>2</v>
      </c>
      <c r="C767" s="62" t="s">
        <v>2</v>
      </c>
      <c r="D767" s="63" t="s">
        <v>2</v>
      </c>
      <c r="E767" s="63" t="s">
        <v>2</v>
      </c>
      <c r="F767" s="47" t="s">
        <v>2</v>
      </c>
      <c r="H767" s="64">
        <v>0</v>
      </c>
      <c r="I767" s="64">
        <v>39266</v>
      </c>
      <c r="J767" s="64">
        <v>39266</v>
      </c>
      <c r="K767" s="64">
        <v>0</v>
      </c>
      <c r="L767" s="64">
        <v>0</v>
      </c>
      <c r="M767" s="64">
        <v>0</v>
      </c>
      <c r="N767" s="64">
        <v>39266</v>
      </c>
      <c r="O767" s="60">
        <v>0</v>
      </c>
      <c r="P767" s="64">
        <v>0</v>
      </c>
      <c r="Q767" s="64">
        <v>0</v>
      </c>
      <c r="R767" s="64">
        <v>0</v>
      </c>
      <c r="S767" s="64">
        <v>39266</v>
      </c>
      <c r="T767" s="60">
        <v>0</v>
      </c>
    </row>
    <row r="768" spans="1:20" ht="14.45" hidden="1" customHeight="1" outlineLevel="4" collapsed="1" x14ac:dyDescent="0.25">
      <c r="A768" s="47" t="s">
        <v>2</v>
      </c>
      <c r="B768" s="47" t="s">
        <v>2</v>
      </c>
      <c r="C768" s="62" t="s">
        <v>2</v>
      </c>
      <c r="D768" s="63" t="s">
        <v>2</v>
      </c>
      <c r="E768" s="63" t="s">
        <v>2</v>
      </c>
      <c r="F768" s="47" t="s">
        <v>2</v>
      </c>
      <c r="H768" s="64">
        <v>0</v>
      </c>
      <c r="I768" s="64">
        <v>4277</v>
      </c>
      <c r="J768" s="64">
        <v>4277</v>
      </c>
      <c r="K768" s="64">
        <v>0</v>
      </c>
      <c r="L768" s="64">
        <v>0</v>
      </c>
      <c r="M768" s="64">
        <v>0</v>
      </c>
      <c r="N768" s="64">
        <v>4277</v>
      </c>
      <c r="O768" s="60">
        <v>0</v>
      </c>
      <c r="P768" s="64">
        <v>0</v>
      </c>
      <c r="Q768" s="64">
        <v>0</v>
      </c>
      <c r="R768" s="64">
        <v>0</v>
      </c>
      <c r="S768" s="64">
        <v>4277</v>
      </c>
      <c r="T768" s="60">
        <v>0</v>
      </c>
    </row>
    <row r="769" spans="1:20" ht="14.45" hidden="1" customHeight="1" outlineLevel="4" collapsed="1" x14ac:dyDescent="0.25">
      <c r="A769" s="47" t="s">
        <v>2</v>
      </c>
      <c r="B769" s="47" t="s">
        <v>2</v>
      </c>
      <c r="C769" s="62" t="s">
        <v>2</v>
      </c>
      <c r="D769" s="63" t="s">
        <v>2</v>
      </c>
      <c r="E769" s="63" t="s">
        <v>2</v>
      </c>
      <c r="F769" s="47" t="s">
        <v>2</v>
      </c>
      <c r="H769" s="64">
        <v>100000</v>
      </c>
      <c r="I769" s="64">
        <v>160565</v>
      </c>
      <c r="J769" s="64">
        <v>260565</v>
      </c>
      <c r="K769" s="64">
        <v>0</v>
      </c>
      <c r="L769" s="64">
        <v>0</v>
      </c>
      <c r="M769" s="64">
        <v>0</v>
      </c>
      <c r="N769" s="64">
        <v>260565</v>
      </c>
      <c r="O769" s="60">
        <v>0</v>
      </c>
      <c r="P769" s="64">
        <v>12800</v>
      </c>
      <c r="Q769" s="64">
        <v>0</v>
      </c>
      <c r="R769" s="64">
        <v>12800</v>
      </c>
      <c r="S769" s="64">
        <v>247765</v>
      </c>
      <c r="T769" s="60">
        <v>4.9124018958801065E-2</v>
      </c>
    </row>
    <row r="770" spans="1:20" ht="14.45" hidden="1" customHeight="1" outlineLevel="4" collapsed="1" x14ac:dyDescent="0.25">
      <c r="A770" s="47" t="s">
        <v>2</v>
      </c>
      <c r="B770" s="47" t="s">
        <v>2</v>
      </c>
      <c r="C770" s="62" t="s">
        <v>2</v>
      </c>
      <c r="D770" s="63" t="s">
        <v>2</v>
      </c>
      <c r="E770" s="63" t="s">
        <v>2</v>
      </c>
      <c r="F770" s="47" t="s">
        <v>2</v>
      </c>
      <c r="H770" s="64">
        <v>0</v>
      </c>
      <c r="I770" s="64">
        <v>0</v>
      </c>
      <c r="J770" s="64">
        <v>0</v>
      </c>
      <c r="K770" s="64">
        <v>4323.1499999999996</v>
      </c>
      <c r="L770" s="64">
        <v>0</v>
      </c>
      <c r="M770" s="64">
        <v>4323.1499999999996</v>
      </c>
      <c r="N770" s="65">
        <v>-4323.1499999999996</v>
      </c>
      <c r="O770" s="67">
        <v>-1</v>
      </c>
      <c r="P770" s="64">
        <v>13133.34</v>
      </c>
      <c r="Q770" s="64">
        <v>0</v>
      </c>
      <c r="R770" s="64">
        <v>13133.34</v>
      </c>
      <c r="S770" s="65">
        <v>-13133.34</v>
      </c>
      <c r="T770" s="67">
        <v>-1</v>
      </c>
    </row>
    <row r="771" spans="1:20" ht="14.45" hidden="1" customHeight="1" outlineLevel="4" collapsed="1" x14ac:dyDescent="0.25">
      <c r="A771" s="47" t="s">
        <v>2</v>
      </c>
      <c r="B771" s="47" t="s">
        <v>2</v>
      </c>
      <c r="C771" s="62" t="s">
        <v>2</v>
      </c>
      <c r="D771" s="63" t="s">
        <v>2</v>
      </c>
      <c r="E771" s="63" t="s">
        <v>2</v>
      </c>
      <c r="F771" s="47" t="s">
        <v>2</v>
      </c>
      <c r="H771" s="64">
        <v>0</v>
      </c>
      <c r="I771" s="64">
        <v>0</v>
      </c>
      <c r="J771" s="64">
        <v>0</v>
      </c>
      <c r="K771" s="64">
        <v>0</v>
      </c>
      <c r="L771" s="64">
        <v>15000</v>
      </c>
      <c r="M771" s="64">
        <v>15000</v>
      </c>
      <c r="N771" s="65">
        <v>-15000</v>
      </c>
      <c r="O771" s="67">
        <v>-1</v>
      </c>
      <c r="P771" s="64">
        <v>0</v>
      </c>
      <c r="Q771" s="64">
        <v>0</v>
      </c>
      <c r="R771" s="64">
        <v>0</v>
      </c>
      <c r="S771" s="65">
        <v>-15000</v>
      </c>
      <c r="T771" s="67">
        <v>-1</v>
      </c>
    </row>
    <row r="772" spans="1:20" ht="14.45" hidden="1" customHeight="1" outlineLevel="4" collapsed="1" x14ac:dyDescent="0.25">
      <c r="A772" s="47" t="s">
        <v>2</v>
      </c>
      <c r="B772" s="47" t="s">
        <v>2</v>
      </c>
      <c r="C772" s="62" t="s">
        <v>2</v>
      </c>
      <c r="D772" s="63" t="s">
        <v>2</v>
      </c>
      <c r="E772" s="63" t="s">
        <v>2</v>
      </c>
      <c r="F772" s="47" t="s">
        <v>2</v>
      </c>
      <c r="H772" s="64">
        <v>0</v>
      </c>
      <c r="I772" s="64">
        <v>9748</v>
      </c>
      <c r="J772" s="64">
        <v>9748</v>
      </c>
      <c r="K772" s="64">
        <v>0</v>
      </c>
      <c r="L772" s="64">
        <v>0</v>
      </c>
      <c r="M772" s="64">
        <v>0</v>
      </c>
      <c r="N772" s="64">
        <v>9748</v>
      </c>
      <c r="O772" s="60">
        <v>0</v>
      </c>
      <c r="P772" s="64">
        <v>251.63</v>
      </c>
      <c r="Q772" s="64">
        <v>9496</v>
      </c>
      <c r="R772" s="64">
        <v>9747.6299999999992</v>
      </c>
      <c r="S772" s="64">
        <v>0.37</v>
      </c>
      <c r="T772" s="60">
        <v>0.99996204349610174</v>
      </c>
    </row>
    <row r="773" spans="1:20" ht="14.45" hidden="1" customHeight="1" outlineLevel="4" collapsed="1" x14ac:dyDescent="0.25">
      <c r="A773" s="47" t="s">
        <v>2</v>
      </c>
      <c r="B773" s="47" t="s">
        <v>2</v>
      </c>
      <c r="C773" s="62" t="s">
        <v>2</v>
      </c>
      <c r="D773" s="63" t="s">
        <v>2</v>
      </c>
      <c r="E773" s="63" t="s">
        <v>2</v>
      </c>
      <c r="F773" s="47" t="s">
        <v>2</v>
      </c>
      <c r="H773" s="64">
        <v>237428</v>
      </c>
      <c r="I773" s="64">
        <v>0</v>
      </c>
      <c r="J773" s="64">
        <v>237428</v>
      </c>
      <c r="K773" s="64">
        <v>70266.64</v>
      </c>
      <c r="L773" s="64">
        <v>0</v>
      </c>
      <c r="M773" s="64">
        <v>70266.64</v>
      </c>
      <c r="N773" s="64">
        <v>167161.35999999999</v>
      </c>
      <c r="O773" s="60">
        <v>0.29594925619556245</v>
      </c>
      <c r="P773" s="64">
        <v>132130.93</v>
      </c>
      <c r="Q773" s="64">
        <v>73565</v>
      </c>
      <c r="R773" s="64">
        <v>205695.93</v>
      </c>
      <c r="S773" s="64">
        <v>31732.07</v>
      </c>
      <c r="T773" s="60">
        <v>0.86635076739053518</v>
      </c>
    </row>
    <row r="774" spans="1:20" ht="14.45" hidden="1" customHeight="1" outlineLevel="4" collapsed="1" x14ac:dyDescent="0.25">
      <c r="A774" s="47" t="s">
        <v>2</v>
      </c>
      <c r="B774" s="47" t="s">
        <v>2</v>
      </c>
      <c r="C774" s="62" t="s">
        <v>2</v>
      </c>
      <c r="D774" s="63" t="s">
        <v>2</v>
      </c>
      <c r="E774" s="63" t="s">
        <v>2</v>
      </c>
      <c r="F774" s="47" t="s">
        <v>2</v>
      </c>
      <c r="H774" s="64">
        <v>124001</v>
      </c>
      <c r="I774" s="64">
        <v>0</v>
      </c>
      <c r="J774" s="64">
        <v>124001</v>
      </c>
      <c r="K774" s="64">
        <v>11633.6</v>
      </c>
      <c r="L774" s="64">
        <v>0</v>
      </c>
      <c r="M774" s="64">
        <v>11633.6</v>
      </c>
      <c r="N774" s="64">
        <v>112367.4</v>
      </c>
      <c r="O774" s="60">
        <v>9.3818598237110987E-2</v>
      </c>
      <c r="P774" s="64">
        <v>115760</v>
      </c>
      <c r="Q774" s="64">
        <v>0</v>
      </c>
      <c r="R774" s="64">
        <v>115760</v>
      </c>
      <c r="S774" s="64">
        <v>8241</v>
      </c>
      <c r="T774" s="60">
        <v>0.9335408585414634</v>
      </c>
    </row>
    <row r="775" spans="1:20" ht="14.45" hidden="1" customHeight="1" outlineLevel="4" collapsed="1" x14ac:dyDescent="0.25">
      <c r="A775" s="47" t="s">
        <v>2</v>
      </c>
      <c r="B775" s="47" t="s">
        <v>2</v>
      </c>
      <c r="C775" s="62" t="s">
        <v>2</v>
      </c>
      <c r="D775" s="63" t="s">
        <v>2</v>
      </c>
      <c r="E775" s="63" t="s">
        <v>2</v>
      </c>
      <c r="F775" s="47" t="s">
        <v>2</v>
      </c>
      <c r="H775" s="64">
        <v>0</v>
      </c>
      <c r="I775" s="65">
        <v>-35</v>
      </c>
      <c r="J775" s="65">
        <v>-35</v>
      </c>
      <c r="K775" s="65">
        <v>-34.99</v>
      </c>
      <c r="L775" s="64">
        <v>0</v>
      </c>
      <c r="M775" s="65">
        <v>-34.99</v>
      </c>
      <c r="N775" s="65">
        <v>-0.01</v>
      </c>
      <c r="O775" s="60">
        <v>0.99971428571428567</v>
      </c>
      <c r="P775" s="64">
        <v>810.01</v>
      </c>
      <c r="Q775" s="64">
        <v>0</v>
      </c>
      <c r="R775" s="64">
        <v>810.01</v>
      </c>
      <c r="S775" s="65">
        <v>-845.01</v>
      </c>
      <c r="T775" s="67">
        <v>-9.99</v>
      </c>
    </row>
    <row r="776" spans="1:20" ht="14.45" hidden="1" customHeight="1" outlineLevel="4" collapsed="1" x14ac:dyDescent="0.25">
      <c r="A776" s="47" t="s">
        <v>2</v>
      </c>
      <c r="B776" s="47" t="s">
        <v>2</v>
      </c>
      <c r="C776" s="62" t="s">
        <v>2</v>
      </c>
      <c r="D776" s="63" t="s">
        <v>2</v>
      </c>
      <c r="E776" s="63" t="s">
        <v>2</v>
      </c>
      <c r="F776" s="47" t="s">
        <v>2</v>
      </c>
      <c r="H776" s="64">
        <v>0</v>
      </c>
      <c r="I776" s="64">
        <v>3364</v>
      </c>
      <c r="J776" s="64">
        <v>3364</v>
      </c>
      <c r="K776" s="64">
        <v>0</v>
      </c>
      <c r="L776" s="64">
        <v>0</v>
      </c>
      <c r="M776" s="64">
        <v>0</v>
      </c>
      <c r="N776" s="64">
        <v>3364</v>
      </c>
      <c r="O776" s="60">
        <v>0</v>
      </c>
      <c r="P776" s="64">
        <v>2741.4</v>
      </c>
      <c r="Q776" s="64">
        <v>0</v>
      </c>
      <c r="R776" s="64">
        <v>2741.4</v>
      </c>
      <c r="S776" s="64">
        <v>622.6</v>
      </c>
      <c r="T776" s="60">
        <v>0.81492271105826397</v>
      </c>
    </row>
    <row r="777" spans="1:20" ht="14.45" hidden="1" customHeight="1" outlineLevel="4" collapsed="1" x14ac:dyDescent="0.25">
      <c r="A777" s="47" t="s">
        <v>2</v>
      </c>
      <c r="B777" s="47" t="s">
        <v>2</v>
      </c>
      <c r="C777" s="62" t="s">
        <v>2</v>
      </c>
      <c r="D777" s="63" t="s">
        <v>2</v>
      </c>
      <c r="E777" s="63" t="s">
        <v>2</v>
      </c>
      <c r="F777" s="47" t="s">
        <v>2</v>
      </c>
      <c r="H777" s="64">
        <v>0</v>
      </c>
      <c r="I777" s="64">
        <v>12560</v>
      </c>
      <c r="J777" s="64">
        <v>12560</v>
      </c>
      <c r="K777" s="64">
        <v>0</v>
      </c>
      <c r="L777" s="64">
        <v>0</v>
      </c>
      <c r="M777" s="64">
        <v>0</v>
      </c>
      <c r="N777" s="64">
        <v>12560</v>
      </c>
      <c r="O777" s="60">
        <v>0</v>
      </c>
      <c r="P777" s="64">
        <v>0</v>
      </c>
      <c r="Q777" s="64">
        <v>0</v>
      </c>
      <c r="R777" s="64">
        <v>0</v>
      </c>
      <c r="S777" s="64">
        <v>12560</v>
      </c>
      <c r="T777" s="60">
        <v>0</v>
      </c>
    </row>
    <row r="778" spans="1:20" ht="14.45" hidden="1" customHeight="1" outlineLevel="4" collapsed="1" x14ac:dyDescent="0.25">
      <c r="A778" s="47" t="s">
        <v>2</v>
      </c>
      <c r="B778" s="47" t="s">
        <v>2</v>
      </c>
      <c r="C778" s="62" t="s">
        <v>2</v>
      </c>
      <c r="D778" s="63" t="s">
        <v>2</v>
      </c>
      <c r="E778" s="63" t="s">
        <v>2</v>
      </c>
      <c r="F778" s="47" t="s">
        <v>2</v>
      </c>
      <c r="H778" s="64">
        <v>0</v>
      </c>
      <c r="I778" s="64">
        <v>7962</v>
      </c>
      <c r="J778" s="64">
        <v>7962</v>
      </c>
      <c r="K778" s="64">
        <v>0</v>
      </c>
      <c r="L778" s="64">
        <v>0</v>
      </c>
      <c r="M778" s="64">
        <v>0</v>
      </c>
      <c r="N778" s="64">
        <v>7962</v>
      </c>
      <c r="O778" s="60">
        <v>0</v>
      </c>
      <c r="P778" s="64">
        <v>0</v>
      </c>
      <c r="Q778" s="64">
        <v>0</v>
      </c>
      <c r="R778" s="64">
        <v>0</v>
      </c>
      <c r="S778" s="64">
        <v>7962</v>
      </c>
      <c r="T778" s="60">
        <v>0</v>
      </c>
    </row>
    <row r="779" spans="1:20" ht="14.45" hidden="1" customHeight="1" outlineLevel="4" collapsed="1" x14ac:dyDescent="0.25">
      <c r="A779" s="47" t="s">
        <v>2</v>
      </c>
      <c r="B779" s="47" t="s">
        <v>2</v>
      </c>
      <c r="C779" s="62" t="s">
        <v>2</v>
      </c>
      <c r="D779" s="63" t="s">
        <v>2</v>
      </c>
      <c r="E779" s="63" t="s">
        <v>2</v>
      </c>
      <c r="F779" s="47" t="s">
        <v>2</v>
      </c>
      <c r="H779" s="64">
        <v>0</v>
      </c>
      <c r="I779" s="64">
        <v>6000</v>
      </c>
      <c r="J779" s="64">
        <v>6000</v>
      </c>
      <c r="K779" s="64">
        <v>4679.1000000000004</v>
      </c>
      <c r="L779" s="64">
        <v>0</v>
      </c>
      <c r="M779" s="64">
        <v>4679.1000000000004</v>
      </c>
      <c r="N779" s="64">
        <v>1320.9</v>
      </c>
      <c r="O779" s="60">
        <v>0.77985000000000004</v>
      </c>
      <c r="P779" s="64">
        <v>4679.1000000000004</v>
      </c>
      <c r="Q779" s="64">
        <v>0</v>
      </c>
      <c r="R779" s="64">
        <v>4679.1000000000004</v>
      </c>
      <c r="S779" s="64">
        <v>1320.9</v>
      </c>
      <c r="T779" s="60">
        <v>0.77985000000000004</v>
      </c>
    </row>
    <row r="780" spans="1:20" ht="14.45" hidden="1" customHeight="1" outlineLevel="4" collapsed="1" x14ac:dyDescent="0.25">
      <c r="A780" s="47" t="s">
        <v>2</v>
      </c>
      <c r="B780" s="47" t="s">
        <v>2</v>
      </c>
      <c r="C780" s="62" t="s">
        <v>2</v>
      </c>
      <c r="D780" s="63" t="s">
        <v>2</v>
      </c>
      <c r="E780" s="63" t="s">
        <v>2</v>
      </c>
      <c r="F780" s="47" t="s">
        <v>2</v>
      </c>
      <c r="H780" s="64">
        <v>0</v>
      </c>
      <c r="I780" s="64">
        <v>4167</v>
      </c>
      <c r="J780" s="64">
        <v>4167</v>
      </c>
      <c r="K780" s="64">
        <v>265</v>
      </c>
      <c r="L780" s="64">
        <v>0</v>
      </c>
      <c r="M780" s="64">
        <v>265</v>
      </c>
      <c r="N780" s="64">
        <v>3902</v>
      </c>
      <c r="O780" s="60">
        <v>6.3594912407007445E-2</v>
      </c>
      <c r="P780" s="64">
        <v>265</v>
      </c>
      <c r="Q780" s="64">
        <v>0</v>
      </c>
      <c r="R780" s="64">
        <v>265</v>
      </c>
      <c r="S780" s="64">
        <v>3902</v>
      </c>
      <c r="T780" s="60">
        <v>6.3594912407007445E-2</v>
      </c>
    </row>
    <row r="781" spans="1:20" ht="14.45" hidden="1" customHeight="1" outlineLevel="4" collapsed="1" x14ac:dyDescent="0.25">
      <c r="A781" s="47" t="s">
        <v>2</v>
      </c>
      <c r="B781" s="47" t="s">
        <v>2</v>
      </c>
      <c r="C781" s="62" t="s">
        <v>2</v>
      </c>
      <c r="D781" s="63" t="s">
        <v>2</v>
      </c>
      <c r="E781" s="63" t="s">
        <v>2</v>
      </c>
      <c r="F781" s="47" t="s">
        <v>2</v>
      </c>
      <c r="H781" s="64">
        <v>0</v>
      </c>
      <c r="I781" s="64">
        <v>16433</v>
      </c>
      <c r="J781" s="64">
        <v>16433</v>
      </c>
      <c r="K781" s="64">
        <v>0</v>
      </c>
      <c r="L781" s="64">
        <v>0</v>
      </c>
      <c r="M781" s="64">
        <v>0</v>
      </c>
      <c r="N781" s="64">
        <v>16433</v>
      </c>
      <c r="O781" s="60">
        <v>0</v>
      </c>
      <c r="P781" s="64">
        <v>889</v>
      </c>
      <c r="Q781" s="64">
        <v>0</v>
      </c>
      <c r="R781" s="64">
        <v>889</v>
      </c>
      <c r="S781" s="64">
        <v>15544</v>
      </c>
      <c r="T781" s="60">
        <v>5.4098460415018562E-2</v>
      </c>
    </row>
    <row r="782" spans="1:20" ht="14.45" hidden="1" customHeight="1" outlineLevel="4" collapsed="1" x14ac:dyDescent="0.25">
      <c r="A782" s="47" t="s">
        <v>2</v>
      </c>
      <c r="B782" s="47" t="s">
        <v>2</v>
      </c>
      <c r="C782" s="62" t="s">
        <v>2</v>
      </c>
      <c r="D782" s="63" t="s">
        <v>2</v>
      </c>
      <c r="E782" s="63" t="s">
        <v>2</v>
      </c>
      <c r="F782" s="47" t="s">
        <v>2</v>
      </c>
      <c r="H782" s="64">
        <v>0</v>
      </c>
      <c r="I782" s="64">
        <v>6911</v>
      </c>
      <c r="J782" s="64">
        <v>6911</v>
      </c>
      <c r="K782" s="64">
        <v>0</v>
      </c>
      <c r="L782" s="64">
        <v>0</v>
      </c>
      <c r="M782" s="64">
        <v>0</v>
      </c>
      <c r="N782" s="64">
        <v>6911</v>
      </c>
      <c r="O782" s="60">
        <v>0</v>
      </c>
      <c r="P782" s="64">
        <v>0</v>
      </c>
      <c r="Q782" s="64">
        <v>0</v>
      </c>
      <c r="R782" s="64">
        <v>0</v>
      </c>
      <c r="S782" s="64">
        <v>6911</v>
      </c>
      <c r="T782" s="60">
        <v>0</v>
      </c>
    </row>
    <row r="783" spans="1:20" ht="14.45" hidden="1" customHeight="1" outlineLevel="4" collapsed="1" x14ac:dyDescent="0.25">
      <c r="A783" s="47" t="s">
        <v>2</v>
      </c>
      <c r="B783" s="47" t="s">
        <v>2</v>
      </c>
      <c r="C783" s="62" t="s">
        <v>2</v>
      </c>
      <c r="D783" s="63" t="s">
        <v>2</v>
      </c>
      <c r="E783" s="63" t="s">
        <v>2</v>
      </c>
      <c r="F783" s="47" t="s">
        <v>2</v>
      </c>
      <c r="H783" s="64">
        <v>0</v>
      </c>
      <c r="I783" s="64">
        <v>8520</v>
      </c>
      <c r="J783" s="64">
        <v>8520</v>
      </c>
      <c r="K783" s="64">
        <v>0</v>
      </c>
      <c r="L783" s="64">
        <v>0</v>
      </c>
      <c r="M783" s="64">
        <v>0</v>
      </c>
      <c r="N783" s="64">
        <v>8520</v>
      </c>
      <c r="O783" s="60">
        <v>0</v>
      </c>
      <c r="P783" s="64">
        <v>0</v>
      </c>
      <c r="Q783" s="64">
        <v>0</v>
      </c>
      <c r="R783" s="64">
        <v>0</v>
      </c>
      <c r="S783" s="64">
        <v>8520</v>
      </c>
      <c r="T783" s="60">
        <v>0</v>
      </c>
    </row>
    <row r="784" spans="1:20" ht="14.45" hidden="1" customHeight="1" outlineLevel="4" collapsed="1" x14ac:dyDescent="0.25">
      <c r="A784" s="47" t="s">
        <v>2</v>
      </c>
      <c r="B784" s="47" t="s">
        <v>2</v>
      </c>
      <c r="C784" s="62" t="s">
        <v>2</v>
      </c>
      <c r="D784" s="63" t="s">
        <v>2</v>
      </c>
      <c r="E784" s="63" t="s">
        <v>2</v>
      </c>
      <c r="F784" s="47" t="s">
        <v>2</v>
      </c>
      <c r="H784" s="64">
        <v>0</v>
      </c>
      <c r="I784" s="64">
        <v>74899</v>
      </c>
      <c r="J784" s="64">
        <v>74899</v>
      </c>
      <c r="K784" s="64">
        <v>0</v>
      </c>
      <c r="L784" s="64">
        <v>0</v>
      </c>
      <c r="M784" s="64">
        <v>0</v>
      </c>
      <c r="N784" s="64">
        <v>74899</v>
      </c>
      <c r="O784" s="60">
        <v>0</v>
      </c>
      <c r="P784" s="64">
        <v>0</v>
      </c>
      <c r="Q784" s="64">
        <v>0</v>
      </c>
      <c r="R784" s="64">
        <v>0</v>
      </c>
      <c r="S784" s="64">
        <v>74899</v>
      </c>
      <c r="T784" s="60">
        <v>0</v>
      </c>
    </row>
    <row r="785" spans="1:20" ht="14.45" hidden="1" customHeight="1" outlineLevel="4" collapsed="1" x14ac:dyDescent="0.25">
      <c r="A785" s="47" t="s">
        <v>2</v>
      </c>
      <c r="B785" s="47" t="s">
        <v>2</v>
      </c>
      <c r="C785" s="62" t="s">
        <v>2</v>
      </c>
      <c r="D785" s="63" t="s">
        <v>2</v>
      </c>
      <c r="E785" s="63" t="s">
        <v>2</v>
      </c>
      <c r="F785" s="47" t="s">
        <v>2</v>
      </c>
      <c r="H785" s="64">
        <v>0</v>
      </c>
      <c r="I785" s="64">
        <v>0</v>
      </c>
      <c r="J785" s="64">
        <v>0</v>
      </c>
      <c r="K785" s="64">
        <v>1693.24</v>
      </c>
      <c r="L785" s="64">
        <v>0</v>
      </c>
      <c r="M785" s="64">
        <v>1693.24</v>
      </c>
      <c r="N785" s="65">
        <v>-1693.24</v>
      </c>
      <c r="O785" s="67">
        <v>-1</v>
      </c>
      <c r="P785" s="64">
        <v>1693.24</v>
      </c>
      <c r="Q785" s="64">
        <v>0</v>
      </c>
      <c r="R785" s="64">
        <v>1693.24</v>
      </c>
      <c r="S785" s="65">
        <v>-1693.24</v>
      </c>
      <c r="T785" s="67">
        <v>-1</v>
      </c>
    </row>
    <row r="786" spans="1:20" ht="14.45" hidden="1" customHeight="1" outlineLevel="4" collapsed="1" x14ac:dyDescent="0.25">
      <c r="A786" s="47" t="s">
        <v>2</v>
      </c>
      <c r="B786" s="47" t="s">
        <v>2</v>
      </c>
      <c r="C786" s="62" t="s">
        <v>2</v>
      </c>
      <c r="D786" s="63" t="s">
        <v>2</v>
      </c>
      <c r="E786" s="63" t="s">
        <v>2</v>
      </c>
      <c r="F786" s="47" t="s">
        <v>2</v>
      </c>
      <c r="H786" s="64">
        <v>0</v>
      </c>
      <c r="I786" s="64">
        <v>8332</v>
      </c>
      <c r="J786" s="64">
        <v>8332</v>
      </c>
      <c r="K786" s="64">
        <v>3920</v>
      </c>
      <c r="L786" s="64">
        <v>0</v>
      </c>
      <c r="M786" s="64">
        <v>3920</v>
      </c>
      <c r="N786" s="64">
        <v>4412</v>
      </c>
      <c r="O786" s="60">
        <v>0.47047527604416706</v>
      </c>
      <c r="P786" s="64">
        <v>14410.49</v>
      </c>
      <c r="Q786" s="64">
        <v>0</v>
      </c>
      <c r="R786" s="64">
        <v>14410.49</v>
      </c>
      <c r="S786" s="65">
        <v>-6078.49</v>
      </c>
      <c r="T786" s="60">
        <v>1.7295355256841094</v>
      </c>
    </row>
    <row r="787" spans="1:20" ht="14.45" hidden="1" customHeight="1" outlineLevel="4" collapsed="1" x14ac:dyDescent="0.25">
      <c r="A787" s="47" t="s">
        <v>2</v>
      </c>
      <c r="B787" s="47" t="s">
        <v>2</v>
      </c>
      <c r="C787" s="62" t="s">
        <v>2</v>
      </c>
      <c r="D787" s="63" t="s">
        <v>2</v>
      </c>
      <c r="E787" s="63" t="s">
        <v>2</v>
      </c>
      <c r="F787" s="47" t="s">
        <v>2</v>
      </c>
      <c r="H787" s="64">
        <v>0</v>
      </c>
      <c r="I787" s="64">
        <v>3743</v>
      </c>
      <c r="J787" s="64">
        <v>3743</v>
      </c>
      <c r="K787" s="64">
        <v>0</v>
      </c>
      <c r="L787" s="64">
        <v>0</v>
      </c>
      <c r="M787" s="64">
        <v>0</v>
      </c>
      <c r="N787" s="64">
        <v>3743</v>
      </c>
      <c r="O787" s="60">
        <v>0</v>
      </c>
      <c r="P787" s="64">
        <v>0</v>
      </c>
      <c r="Q787" s="64">
        <v>0</v>
      </c>
      <c r="R787" s="64">
        <v>0</v>
      </c>
      <c r="S787" s="64">
        <v>3743</v>
      </c>
      <c r="T787" s="60">
        <v>0</v>
      </c>
    </row>
    <row r="788" spans="1:20" ht="14.45" hidden="1" customHeight="1" outlineLevel="4" collapsed="1" x14ac:dyDescent="0.25">
      <c r="A788" s="47" t="s">
        <v>2</v>
      </c>
      <c r="B788" s="47" t="s">
        <v>2</v>
      </c>
      <c r="C788" s="62" t="s">
        <v>2</v>
      </c>
      <c r="D788" s="63" t="s">
        <v>2</v>
      </c>
      <c r="E788" s="63" t="s">
        <v>2</v>
      </c>
      <c r="F788" s="47" t="s">
        <v>2</v>
      </c>
      <c r="H788" s="64">
        <v>0</v>
      </c>
      <c r="I788" s="64">
        <v>4434</v>
      </c>
      <c r="J788" s="64">
        <v>4434</v>
      </c>
      <c r="K788" s="64">
        <v>0</v>
      </c>
      <c r="L788" s="64">
        <v>0</v>
      </c>
      <c r="M788" s="64">
        <v>0</v>
      </c>
      <c r="N788" s="64">
        <v>4434</v>
      </c>
      <c r="O788" s="60">
        <v>0</v>
      </c>
      <c r="P788" s="64">
        <v>1162.9000000000001</v>
      </c>
      <c r="Q788" s="64">
        <v>0</v>
      </c>
      <c r="R788" s="64">
        <v>1162.9000000000001</v>
      </c>
      <c r="S788" s="64">
        <v>3271.1</v>
      </c>
      <c r="T788" s="60">
        <v>0.26226883175462334</v>
      </c>
    </row>
    <row r="789" spans="1:20" ht="14.45" hidden="1" customHeight="1" outlineLevel="4" collapsed="1" x14ac:dyDescent="0.25">
      <c r="A789" s="47" t="s">
        <v>2</v>
      </c>
      <c r="B789" s="47" t="s">
        <v>2</v>
      </c>
      <c r="C789" s="62" t="s">
        <v>2</v>
      </c>
      <c r="D789" s="63" t="s">
        <v>2</v>
      </c>
      <c r="E789" s="63" t="s">
        <v>2</v>
      </c>
      <c r="F789" s="47" t="s">
        <v>2</v>
      </c>
      <c r="H789" s="64">
        <v>0</v>
      </c>
      <c r="I789" s="64">
        <v>290</v>
      </c>
      <c r="J789" s="64">
        <v>290</v>
      </c>
      <c r="K789" s="64">
        <v>0</v>
      </c>
      <c r="L789" s="64">
        <v>0</v>
      </c>
      <c r="M789" s="64">
        <v>0</v>
      </c>
      <c r="N789" s="64">
        <v>290</v>
      </c>
      <c r="O789" s="60">
        <v>0</v>
      </c>
      <c r="P789" s="64">
        <v>881.02</v>
      </c>
      <c r="Q789" s="64">
        <v>0</v>
      </c>
      <c r="R789" s="64">
        <v>881.02</v>
      </c>
      <c r="S789" s="65">
        <v>-591.02</v>
      </c>
      <c r="T789" s="60">
        <v>3.0379999999999998</v>
      </c>
    </row>
    <row r="790" spans="1:20" ht="14.45" hidden="1" customHeight="1" outlineLevel="4" collapsed="1" x14ac:dyDescent="0.25">
      <c r="A790" s="47" t="s">
        <v>2</v>
      </c>
      <c r="B790" s="47" t="s">
        <v>2</v>
      </c>
      <c r="C790" s="62" t="s">
        <v>2</v>
      </c>
      <c r="D790" s="63" t="s">
        <v>2</v>
      </c>
      <c r="E790" s="63" t="s">
        <v>2</v>
      </c>
      <c r="F790" s="47" t="s">
        <v>2</v>
      </c>
      <c r="H790" s="64">
        <v>0</v>
      </c>
      <c r="I790" s="64">
        <v>4089</v>
      </c>
      <c r="J790" s="64">
        <v>4089</v>
      </c>
      <c r="K790" s="64">
        <v>745.03</v>
      </c>
      <c r="L790" s="64">
        <v>0</v>
      </c>
      <c r="M790" s="64">
        <v>745.03</v>
      </c>
      <c r="N790" s="64">
        <v>3343.97</v>
      </c>
      <c r="O790" s="60">
        <v>0.18220347273171925</v>
      </c>
      <c r="P790" s="64">
        <v>1091.3199990000001</v>
      </c>
      <c r="Q790" s="64">
        <v>0</v>
      </c>
      <c r="R790" s="64">
        <v>1091.3199990000001</v>
      </c>
      <c r="S790" s="64">
        <v>2997.6800010000002</v>
      </c>
      <c r="T790" s="60">
        <v>0.26689166030814382</v>
      </c>
    </row>
    <row r="791" spans="1:20" ht="14.45" hidden="1" customHeight="1" outlineLevel="4" collapsed="1" x14ac:dyDescent="0.25">
      <c r="A791" s="47" t="s">
        <v>2</v>
      </c>
      <c r="B791" s="47" t="s">
        <v>2</v>
      </c>
      <c r="C791" s="62" t="s">
        <v>2</v>
      </c>
      <c r="D791" s="63" t="s">
        <v>2</v>
      </c>
      <c r="E791" s="63" t="s">
        <v>2</v>
      </c>
      <c r="F791" s="47" t="s">
        <v>2</v>
      </c>
      <c r="H791" s="64">
        <v>0</v>
      </c>
      <c r="I791" s="64">
        <v>3700</v>
      </c>
      <c r="J791" s="64">
        <v>3700</v>
      </c>
      <c r="K791" s="64">
        <v>615.85</v>
      </c>
      <c r="L791" s="64">
        <v>0</v>
      </c>
      <c r="M791" s="64">
        <v>615.85</v>
      </c>
      <c r="N791" s="64">
        <v>3084.15</v>
      </c>
      <c r="O791" s="60">
        <v>0.16644594594594594</v>
      </c>
      <c r="P791" s="64">
        <v>615.85</v>
      </c>
      <c r="Q791" s="64">
        <v>0</v>
      </c>
      <c r="R791" s="64">
        <v>615.85</v>
      </c>
      <c r="S791" s="64">
        <v>3084.15</v>
      </c>
      <c r="T791" s="60">
        <v>0.16644594594594594</v>
      </c>
    </row>
    <row r="792" spans="1:20" ht="14.45" hidden="1" customHeight="1" outlineLevel="4" collapsed="1" x14ac:dyDescent="0.25">
      <c r="A792" s="47" t="s">
        <v>2</v>
      </c>
      <c r="B792" s="47" t="s">
        <v>2</v>
      </c>
      <c r="C792" s="62" t="s">
        <v>2</v>
      </c>
      <c r="D792" s="63" t="s">
        <v>2</v>
      </c>
      <c r="E792" s="63" t="s">
        <v>2</v>
      </c>
      <c r="F792" s="47" t="s">
        <v>2</v>
      </c>
      <c r="H792" s="64">
        <v>0</v>
      </c>
      <c r="I792" s="64">
        <v>1200</v>
      </c>
      <c r="J792" s="64">
        <v>1200</v>
      </c>
      <c r="K792" s="64">
        <v>1200</v>
      </c>
      <c r="L792" s="64">
        <v>0</v>
      </c>
      <c r="M792" s="64">
        <v>1200</v>
      </c>
      <c r="N792" s="64">
        <v>0</v>
      </c>
      <c r="O792" s="60">
        <v>1</v>
      </c>
      <c r="P792" s="64">
        <v>1200</v>
      </c>
      <c r="Q792" s="64">
        <v>0</v>
      </c>
      <c r="R792" s="64">
        <v>1200</v>
      </c>
      <c r="S792" s="64">
        <v>0</v>
      </c>
      <c r="T792" s="60">
        <v>1</v>
      </c>
    </row>
    <row r="793" spans="1:20" ht="14.45" hidden="1" customHeight="1" outlineLevel="4" collapsed="1" x14ac:dyDescent="0.25">
      <c r="A793" s="47" t="s">
        <v>2</v>
      </c>
      <c r="B793" s="47" t="s">
        <v>2</v>
      </c>
      <c r="C793" s="62" t="s">
        <v>2</v>
      </c>
      <c r="D793" s="63" t="s">
        <v>2</v>
      </c>
      <c r="E793" s="63" t="s">
        <v>2</v>
      </c>
      <c r="F793" s="47" t="s">
        <v>2</v>
      </c>
      <c r="H793" s="64">
        <v>0</v>
      </c>
      <c r="I793" s="64">
        <v>4518</v>
      </c>
      <c r="J793" s="64">
        <v>4518</v>
      </c>
      <c r="K793" s="64">
        <v>0</v>
      </c>
      <c r="L793" s="64">
        <v>0</v>
      </c>
      <c r="M793" s="64">
        <v>0</v>
      </c>
      <c r="N793" s="64">
        <v>4518</v>
      </c>
      <c r="O793" s="60">
        <v>0</v>
      </c>
      <c r="P793" s="64">
        <v>0</v>
      </c>
      <c r="Q793" s="64">
        <v>0</v>
      </c>
      <c r="R793" s="64">
        <v>0</v>
      </c>
      <c r="S793" s="64">
        <v>4518</v>
      </c>
      <c r="T793" s="60">
        <v>0</v>
      </c>
    </row>
    <row r="794" spans="1:20" ht="14.45" hidden="1" customHeight="1" outlineLevel="4" collapsed="1" x14ac:dyDescent="0.25">
      <c r="A794" s="47" t="s">
        <v>2</v>
      </c>
      <c r="B794" s="47" t="s">
        <v>2</v>
      </c>
      <c r="C794" s="62" t="s">
        <v>2</v>
      </c>
      <c r="D794" s="63" t="s">
        <v>2</v>
      </c>
      <c r="E794" s="63" t="s">
        <v>2</v>
      </c>
      <c r="F794" s="47" t="s">
        <v>2</v>
      </c>
      <c r="H794" s="64">
        <v>0</v>
      </c>
      <c r="I794" s="64">
        <v>275</v>
      </c>
      <c r="J794" s="64">
        <v>275</v>
      </c>
      <c r="K794" s="64">
        <v>0</v>
      </c>
      <c r="L794" s="64">
        <v>0</v>
      </c>
      <c r="M794" s="64">
        <v>0</v>
      </c>
      <c r="N794" s="64">
        <v>275</v>
      </c>
      <c r="O794" s="60">
        <v>0</v>
      </c>
      <c r="P794" s="64">
        <v>0</v>
      </c>
      <c r="Q794" s="64">
        <v>0</v>
      </c>
      <c r="R794" s="64">
        <v>0</v>
      </c>
      <c r="S794" s="64">
        <v>275</v>
      </c>
      <c r="T794" s="60">
        <v>0</v>
      </c>
    </row>
    <row r="795" spans="1:20" ht="14.45" hidden="1" customHeight="1" outlineLevel="4" collapsed="1" x14ac:dyDescent="0.25">
      <c r="A795" s="47" t="s">
        <v>2</v>
      </c>
      <c r="B795" s="47" t="s">
        <v>2</v>
      </c>
      <c r="C795" s="62" t="s">
        <v>2</v>
      </c>
      <c r="D795" s="63" t="s">
        <v>2</v>
      </c>
      <c r="E795" s="63" t="s">
        <v>2</v>
      </c>
      <c r="F795" s="47" t="s">
        <v>2</v>
      </c>
      <c r="H795" s="64">
        <v>0</v>
      </c>
      <c r="I795" s="65">
        <v>-113</v>
      </c>
      <c r="J795" s="65">
        <v>-113</v>
      </c>
      <c r="K795" s="64">
        <v>2943.99</v>
      </c>
      <c r="L795" s="64">
        <v>0</v>
      </c>
      <c r="M795" s="64">
        <v>2943.99</v>
      </c>
      <c r="N795" s="65">
        <v>-3056.99</v>
      </c>
      <c r="O795" s="67">
        <v>-9.99</v>
      </c>
      <c r="P795" s="64">
        <v>6744.6366660000003</v>
      </c>
      <c r="Q795" s="64">
        <v>0</v>
      </c>
      <c r="R795" s="64">
        <v>6744.6366660000003</v>
      </c>
      <c r="S795" s="65">
        <v>-6857.6366660000003</v>
      </c>
      <c r="T795" s="67">
        <v>-9.99</v>
      </c>
    </row>
    <row r="796" spans="1:20" ht="14.45" hidden="1" customHeight="1" outlineLevel="4" collapsed="1" x14ac:dyDescent="0.25">
      <c r="A796" s="47" t="s">
        <v>2</v>
      </c>
      <c r="B796" s="47" t="s">
        <v>2</v>
      </c>
      <c r="C796" s="62" t="s">
        <v>2</v>
      </c>
      <c r="D796" s="63" t="s">
        <v>2</v>
      </c>
      <c r="E796" s="63" t="s">
        <v>2</v>
      </c>
      <c r="F796" s="47" t="s">
        <v>2</v>
      </c>
      <c r="H796" s="64">
        <v>0</v>
      </c>
      <c r="I796" s="64">
        <v>0</v>
      </c>
      <c r="J796" s="64">
        <v>0</v>
      </c>
      <c r="K796" s="64">
        <v>77.89</v>
      </c>
      <c r="L796" s="64">
        <v>0</v>
      </c>
      <c r="M796" s="64">
        <v>77.89</v>
      </c>
      <c r="N796" s="65">
        <v>-77.89</v>
      </c>
      <c r="O796" s="67">
        <v>-1</v>
      </c>
      <c r="P796" s="64">
        <v>77.89</v>
      </c>
      <c r="Q796" s="64">
        <v>0</v>
      </c>
      <c r="R796" s="64">
        <v>77.89</v>
      </c>
      <c r="S796" s="65">
        <v>-77.89</v>
      </c>
      <c r="T796" s="67">
        <v>-1</v>
      </c>
    </row>
    <row r="797" spans="1:20" ht="14.45" hidden="1" customHeight="1" outlineLevel="4" collapsed="1" x14ac:dyDescent="0.25">
      <c r="A797" s="47" t="s">
        <v>2</v>
      </c>
      <c r="B797" s="47" t="s">
        <v>2</v>
      </c>
      <c r="C797" s="62" t="s">
        <v>2</v>
      </c>
      <c r="D797" s="63" t="s">
        <v>2</v>
      </c>
      <c r="E797" s="63" t="s">
        <v>2</v>
      </c>
      <c r="F797" s="47" t="s">
        <v>2</v>
      </c>
      <c r="H797" s="64">
        <v>0</v>
      </c>
      <c r="I797" s="64">
        <v>11162</v>
      </c>
      <c r="J797" s="64">
        <v>11162</v>
      </c>
      <c r="K797" s="64">
        <v>1409.59</v>
      </c>
      <c r="L797" s="64">
        <v>0</v>
      </c>
      <c r="M797" s="64">
        <v>1409.59</v>
      </c>
      <c r="N797" s="64">
        <v>9752.41</v>
      </c>
      <c r="O797" s="60">
        <v>0.12628471600071672</v>
      </c>
      <c r="P797" s="64">
        <v>1409.59</v>
      </c>
      <c r="Q797" s="64">
        <v>0</v>
      </c>
      <c r="R797" s="64">
        <v>1409.59</v>
      </c>
      <c r="S797" s="64">
        <v>9752.41</v>
      </c>
      <c r="T797" s="60">
        <v>0.12628471600071672</v>
      </c>
    </row>
    <row r="798" spans="1:20" ht="14.45" hidden="1" customHeight="1" outlineLevel="4" collapsed="1" x14ac:dyDescent="0.25">
      <c r="A798" s="47" t="s">
        <v>2</v>
      </c>
      <c r="B798" s="47" t="s">
        <v>2</v>
      </c>
      <c r="C798" s="62" t="s">
        <v>2</v>
      </c>
      <c r="D798" s="63" t="s">
        <v>2</v>
      </c>
      <c r="E798" s="63" t="s">
        <v>2</v>
      </c>
      <c r="F798" s="47" t="s">
        <v>2</v>
      </c>
      <c r="H798" s="64">
        <v>0</v>
      </c>
      <c r="I798" s="64">
        <v>19623</v>
      </c>
      <c r="J798" s="64">
        <v>19623</v>
      </c>
      <c r="K798" s="64">
        <v>1467.16</v>
      </c>
      <c r="L798" s="64">
        <v>0</v>
      </c>
      <c r="M798" s="64">
        <v>1467.16</v>
      </c>
      <c r="N798" s="64">
        <v>18155.84</v>
      </c>
      <c r="O798" s="60">
        <v>7.4767364826988744E-2</v>
      </c>
      <c r="P798" s="64">
        <v>2808.9133339999998</v>
      </c>
      <c r="Q798" s="64">
        <v>0</v>
      </c>
      <c r="R798" s="64">
        <v>2808.9133339999998</v>
      </c>
      <c r="S798" s="64">
        <v>16814.086665999999</v>
      </c>
      <c r="T798" s="60">
        <v>0.14314392977628293</v>
      </c>
    </row>
    <row r="799" spans="1:20" ht="14.45" hidden="1" customHeight="1" outlineLevel="4" collapsed="1" x14ac:dyDescent="0.25">
      <c r="A799" s="47" t="s">
        <v>2</v>
      </c>
      <c r="B799" s="47" t="s">
        <v>2</v>
      </c>
      <c r="C799" s="62" t="s">
        <v>2</v>
      </c>
      <c r="D799" s="63" t="s">
        <v>2</v>
      </c>
      <c r="E799" s="63" t="s">
        <v>2</v>
      </c>
      <c r="F799" s="47" t="s">
        <v>2</v>
      </c>
      <c r="H799" s="64">
        <v>0</v>
      </c>
      <c r="I799" s="65">
        <v>-83</v>
      </c>
      <c r="J799" s="65">
        <v>-83</v>
      </c>
      <c r="K799" s="64">
        <v>217.95</v>
      </c>
      <c r="L799" s="64">
        <v>0</v>
      </c>
      <c r="M799" s="64">
        <v>217.95</v>
      </c>
      <c r="N799" s="65">
        <v>-300.95</v>
      </c>
      <c r="O799" s="67">
        <v>-2.6259036144578314</v>
      </c>
      <c r="P799" s="64">
        <v>1076.056666</v>
      </c>
      <c r="Q799" s="64">
        <v>0</v>
      </c>
      <c r="R799" s="64">
        <v>1076.056666</v>
      </c>
      <c r="S799" s="65">
        <v>-1159.056666</v>
      </c>
      <c r="T799" s="67">
        <v>-9.99</v>
      </c>
    </row>
    <row r="800" spans="1:20" ht="14.45" hidden="1" customHeight="1" outlineLevel="4" collapsed="1" x14ac:dyDescent="0.25">
      <c r="A800" s="47" t="s">
        <v>2</v>
      </c>
      <c r="B800" s="47" t="s">
        <v>2</v>
      </c>
      <c r="C800" s="62" t="s">
        <v>2</v>
      </c>
      <c r="D800" s="63" t="s">
        <v>2</v>
      </c>
      <c r="E800" s="63" t="s">
        <v>2</v>
      </c>
      <c r="F800" s="47" t="s">
        <v>2</v>
      </c>
      <c r="H800" s="64">
        <v>0</v>
      </c>
      <c r="I800" s="64">
        <v>5700</v>
      </c>
      <c r="J800" s="64">
        <v>5700</v>
      </c>
      <c r="K800" s="64">
        <v>4392</v>
      </c>
      <c r="L800" s="64">
        <v>0</v>
      </c>
      <c r="M800" s="64">
        <v>4392</v>
      </c>
      <c r="N800" s="64">
        <v>1308</v>
      </c>
      <c r="O800" s="60">
        <v>0.77052631578947373</v>
      </c>
      <c r="P800" s="64">
        <v>5158.8866660000003</v>
      </c>
      <c r="Q800" s="64">
        <v>0</v>
      </c>
      <c r="R800" s="64">
        <v>5158.8866660000003</v>
      </c>
      <c r="S800" s="64">
        <v>541.11333400000001</v>
      </c>
      <c r="T800" s="60">
        <v>0.90506783614035091</v>
      </c>
    </row>
    <row r="801" spans="1:20" ht="14.45" hidden="1" customHeight="1" outlineLevel="4" collapsed="1" x14ac:dyDescent="0.25">
      <c r="A801" s="47" t="s">
        <v>2</v>
      </c>
      <c r="B801" s="47" t="s">
        <v>2</v>
      </c>
      <c r="C801" s="62" t="s">
        <v>2</v>
      </c>
      <c r="D801" s="63" t="s">
        <v>2</v>
      </c>
      <c r="E801" s="63" t="s">
        <v>2</v>
      </c>
      <c r="F801" s="47" t="s">
        <v>2</v>
      </c>
      <c r="H801" s="64">
        <v>0</v>
      </c>
      <c r="I801" s="64">
        <v>20688</v>
      </c>
      <c r="J801" s="64">
        <v>20688</v>
      </c>
      <c r="K801" s="64">
        <v>42.43</v>
      </c>
      <c r="L801" s="64">
        <v>0</v>
      </c>
      <c r="M801" s="64">
        <v>42.43</v>
      </c>
      <c r="N801" s="64">
        <v>20645.57</v>
      </c>
      <c r="O801" s="60">
        <v>2.0509474091260633E-3</v>
      </c>
      <c r="P801" s="64">
        <v>3635.2166659999998</v>
      </c>
      <c r="Q801" s="64">
        <v>0</v>
      </c>
      <c r="R801" s="64">
        <v>3635.2166659999998</v>
      </c>
      <c r="S801" s="64">
        <v>17052.783334</v>
      </c>
      <c r="T801" s="60">
        <v>0.17571619615235887</v>
      </c>
    </row>
    <row r="802" spans="1:20" ht="14.45" hidden="1" customHeight="1" outlineLevel="4" collapsed="1" x14ac:dyDescent="0.25">
      <c r="A802" s="47" t="s">
        <v>2</v>
      </c>
      <c r="B802" s="47" t="s">
        <v>2</v>
      </c>
      <c r="C802" s="62" t="s">
        <v>2</v>
      </c>
      <c r="D802" s="63" t="s">
        <v>2</v>
      </c>
      <c r="E802" s="63" t="s">
        <v>2</v>
      </c>
      <c r="F802" s="47" t="s">
        <v>2</v>
      </c>
      <c r="H802" s="64">
        <v>0</v>
      </c>
      <c r="I802" s="64">
        <v>4321</v>
      </c>
      <c r="J802" s="64">
        <v>4321</v>
      </c>
      <c r="K802" s="64">
        <v>0</v>
      </c>
      <c r="L802" s="64">
        <v>0</v>
      </c>
      <c r="M802" s="64">
        <v>0</v>
      </c>
      <c r="N802" s="64">
        <v>4321</v>
      </c>
      <c r="O802" s="60">
        <v>0</v>
      </c>
      <c r="P802" s="64">
        <v>0</v>
      </c>
      <c r="Q802" s="64">
        <v>0</v>
      </c>
      <c r="R802" s="64">
        <v>0</v>
      </c>
      <c r="S802" s="64">
        <v>4321</v>
      </c>
      <c r="T802" s="60">
        <v>0</v>
      </c>
    </row>
    <row r="803" spans="1:20" ht="14.45" hidden="1" customHeight="1" outlineLevel="4" collapsed="1" x14ac:dyDescent="0.25">
      <c r="A803" s="47" t="s">
        <v>2</v>
      </c>
      <c r="B803" s="47" t="s">
        <v>2</v>
      </c>
      <c r="C803" s="62" t="s">
        <v>2</v>
      </c>
      <c r="D803" s="63" t="s">
        <v>2</v>
      </c>
      <c r="E803" s="63" t="s">
        <v>2</v>
      </c>
      <c r="F803" s="47" t="s">
        <v>2</v>
      </c>
      <c r="H803" s="64">
        <v>0</v>
      </c>
      <c r="I803" s="64">
        <v>5446</v>
      </c>
      <c r="J803" s="64">
        <v>5446</v>
      </c>
      <c r="K803" s="64">
        <v>0</v>
      </c>
      <c r="L803" s="64">
        <v>0</v>
      </c>
      <c r="M803" s="64">
        <v>0</v>
      </c>
      <c r="N803" s="64">
        <v>5446</v>
      </c>
      <c r="O803" s="60">
        <v>0</v>
      </c>
      <c r="P803" s="64">
        <v>0</v>
      </c>
      <c r="Q803" s="64">
        <v>0</v>
      </c>
      <c r="R803" s="64">
        <v>0</v>
      </c>
      <c r="S803" s="64">
        <v>5446</v>
      </c>
      <c r="T803" s="60">
        <v>0</v>
      </c>
    </row>
    <row r="804" spans="1:20" ht="14.45" hidden="1" customHeight="1" outlineLevel="4" collapsed="1" x14ac:dyDescent="0.25">
      <c r="A804" s="47" t="s">
        <v>2</v>
      </c>
      <c r="B804" s="47" t="s">
        <v>2</v>
      </c>
      <c r="C804" s="62" t="s">
        <v>2</v>
      </c>
      <c r="D804" s="63" t="s">
        <v>2</v>
      </c>
      <c r="E804" s="63" t="s">
        <v>2</v>
      </c>
      <c r="F804" s="47" t="s">
        <v>2</v>
      </c>
      <c r="H804" s="64">
        <v>0</v>
      </c>
      <c r="I804" s="64">
        <v>13007</v>
      </c>
      <c r="J804" s="64">
        <v>13007</v>
      </c>
      <c r="K804" s="64">
        <v>0</v>
      </c>
      <c r="L804" s="64">
        <v>0</v>
      </c>
      <c r="M804" s="64">
        <v>0</v>
      </c>
      <c r="N804" s="64">
        <v>13007</v>
      </c>
      <c r="O804" s="60">
        <v>0</v>
      </c>
      <c r="P804" s="64">
        <v>0</v>
      </c>
      <c r="Q804" s="64">
        <v>65697</v>
      </c>
      <c r="R804" s="64">
        <v>65697</v>
      </c>
      <c r="S804" s="65">
        <v>-52690</v>
      </c>
      <c r="T804" s="60">
        <v>5.0508956715614666</v>
      </c>
    </row>
    <row r="805" spans="1:20" ht="14.45" hidden="1" customHeight="1" outlineLevel="4" collapsed="1" x14ac:dyDescent="0.25">
      <c r="A805" s="47" t="s">
        <v>2</v>
      </c>
      <c r="B805" s="47" t="s">
        <v>2</v>
      </c>
      <c r="C805" s="62" t="s">
        <v>2</v>
      </c>
      <c r="D805" s="63" t="s">
        <v>2</v>
      </c>
      <c r="E805" s="63" t="s">
        <v>2</v>
      </c>
      <c r="F805" s="47" t="s">
        <v>2</v>
      </c>
      <c r="H805" s="64">
        <v>0</v>
      </c>
      <c r="I805" s="65">
        <v>-816</v>
      </c>
      <c r="J805" s="65">
        <v>-816</v>
      </c>
      <c r="K805" s="64">
        <v>0</v>
      </c>
      <c r="L805" s="64">
        <v>0</v>
      </c>
      <c r="M805" s="64">
        <v>0</v>
      </c>
      <c r="N805" s="65">
        <v>-816</v>
      </c>
      <c r="O805" s="60">
        <v>0</v>
      </c>
      <c r="P805" s="64">
        <v>0</v>
      </c>
      <c r="Q805" s="64">
        <v>0</v>
      </c>
      <c r="R805" s="64">
        <v>0</v>
      </c>
      <c r="S805" s="65">
        <v>-816</v>
      </c>
      <c r="T805" s="60">
        <v>0</v>
      </c>
    </row>
    <row r="806" spans="1:20" ht="14.45" hidden="1" customHeight="1" outlineLevel="4" collapsed="1" x14ac:dyDescent="0.25">
      <c r="A806" s="47" t="s">
        <v>2</v>
      </c>
      <c r="B806" s="47" t="s">
        <v>2</v>
      </c>
      <c r="C806" s="62" t="s">
        <v>2</v>
      </c>
      <c r="D806" s="63" t="s">
        <v>2</v>
      </c>
      <c r="E806" s="63" t="s">
        <v>2</v>
      </c>
      <c r="F806" s="47" t="s">
        <v>2</v>
      </c>
      <c r="H806" s="64">
        <v>0</v>
      </c>
      <c r="I806" s="64">
        <v>3668</v>
      </c>
      <c r="J806" s="64">
        <v>3668</v>
      </c>
      <c r="K806" s="64">
        <v>0</v>
      </c>
      <c r="L806" s="64">
        <v>3667.55</v>
      </c>
      <c r="M806" s="64">
        <v>3667.55</v>
      </c>
      <c r="N806" s="64">
        <v>0.45</v>
      </c>
      <c r="O806" s="60">
        <v>0.99987731733914942</v>
      </c>
      <c r="P806" s="64">
        <v>0</v>
      </c>
      <c r="Q806" s="64">
        <v>0</v>
      </c>
      <c r="R806" s="64">
        <v>0</v>
      </c>
      <c r="S806" s="64">
        <v>0.45</v>
      </c>
      <c r="T806" s="60">
        <v>0.99987731733914942</v>
      </c>
    </row>
    <row r="807" spans="1:20" ht="14.45" hidden="1" customHeight="1" outlineLevel="4" collapsed="1" x14ac:dyDescent="0.25">
      <c r="A807" s="47" t="s">
        <v>2</v>
      </c>
      <c r="B807" s="47" t="s">
        <v>2</v>
      </c>
      <c r="C807" s="62" t="s">
        <v>2</v>
      </c>
      <c r="D807" s="63" t="s">
        <v>2</v>
      </c>
      <c r="E807" s="63" t="s">
        <v>2</v>
      </c>
      <c r="F807" s="47" t="s">
        <v>2</v>
      </c>
      <c r="H807" s="64">
        <v>0</v>
      </c>
      <c r="I807" s="64">
        <v>19209</v>
      </c>
      <c r="J807" s="64">
        <v>19209</v>
      </c>
      <c r="K807" s="64">
        <v>0</v>
      </c>
      <c r="L807" s="64">
        <v>7236.3</v>
      </c>
      <c r="M807" s="64">
        <v>7236.3</v>
      </c>
      <c r="N807" s="64">
        <v>11972.7</v>
      </c>
      <c r="O807" s="60">
        <v>0.37671404029361238</v>
      </c>
      <c r="P807" s="64">
        <v>42663.7</v>
      </c>
      <c r="Q807" s="65">
        <v>-42664</v>
      </c>
      <c r="R807" s="65">
        <v>-0.3</v>
      </c>
      <c r="S807" s="64">
        <v>11973</v>
      </c>
      <c r="T807" s="60">
        <v>0.37669842261439951</v>
      </c>
    </row>
    <row r="808" spans="1:20" ht="14.45" hidden="1" customHeight="1" outlineLevel="4" collapsed="1" x14ac:dyDescent="0.25">
      <c r="A808" s="47" t="s">
        <v>2</v>
      </c>
      <c r="B808" s="47" t="s">
        <v>2</v>
      </c>
      <c r="C808" s="62" t="s">
        <v>2</v>
      </c>
      <c r="D808" s="63" t="s">
        <v>2</v>
      </c>
      <c r="E808" s="63" t="s">
        <v>2</v>
      </c>
      <c r="F808" s="47" t="s">
        <v>2</v>
      </c>
      <c r="H808" s="64">
        <v>24146</v>
      </c>
      <c r="I808" s="64">
        <v>0</v>
      </c>
      <c r="J808" s="64">
        <v>24146</v>
      </c>
      <c r="K808" s="64">
        <v>3617.6</v>
      </c>
      <c r="L808" s="64">
        <v>0</v>
      </c>
      <c r="M808" s="64">
        <v>3617.6</v>
      </c>
      <c r="N808" s="64">
        <v>20528.400000000001</v>
      </c>
      <c r="O808" s="60">
        <v>0.14982191667356912</v>
      </c>
      <c r="P808" s="64">
        <v>12761.6</v>
      </c>
      <c r="Q808" s="64">
        <v>0</v>
      </c>
      <c r="R808" s="64">
        <v>12761.6</v>
      </c>
      <c r="S808" s="64">
        <v>11384.4</v>
      </c>
      <c r="T808" s="60">
        <v>0.52851818106518678</v>
      </c>
    </row>
    <row r="809" spans="1:20" ht="14.45" hidden="1" customHeight="1" outlineLevel="4" collapsed="1" x14ac:dyDescent="0.25">
      <c r="A809" s="47" t="s">
        <v>2</v>
      </c>
      <c r="B809" s="47" t="s">
        <v>2</v>
      </c>
      <c r="C809" s="62" t="s">
        <v>2</v>
      </c>
      <c r="D809" s="63" t="s">
        <v>2</v>
      </c>
      <c r="E809" s="63" t="s">
        <v>2</v>
      </c>
      <c r="F809" s="47" t="s">
        <v>2</v>
      </c>
      <c r="H809" s="64">
        <v>0</v>
      </c>
      <c r="I809" s="64">
        <v>0</v>
      </c>
      <c r="J809" s="64">
        <v>0</v>
      </c>
      <c r="K809" s="65">
        <v>-600</v>
      </c>
      <c r="L809" s="64">
        <v>0</v>
      </c>
      <c r="M809" s="65">
        <v>-600</v>
      </c>
      <c r="N809" s="64">
        <v>600</v>
      </c>
      <c r="O809" s="67">
        <v>-1</v>
      </c>
      <c r="P809" s="65">
        <v>-600</v>
      </c>
      <c r="Q809" s="64">
        <v>0</v>
      </c>
      <c r="R809" s="65">
        <v>-600</v>
      </c>
      <c r="S809" s="64">
        <v>600</v>
      </c>
      <c r="T809" s="67">
        <v>-1</v>
      </c>
    </row>
    <row r="810" spans="1:20" ht="14.45" hidden="1" customHeight="1" outlineLevel="4" collapsed="1" x14ac:dyDescent="0.25">
      <c r="A810" s="47" t="s">
        <v>2</v>
      </c>
      <c r="B810" s="47" t="s">
        <v>2</v>
      </c>
      <c r="C810" s="62" t="s">
        <v>2</v>
      </c>
      <c r="D810" s="63" t="s">
        <v>2</v>
      </c>
      <c r="E810" s="63" t="s">
        <v>2</v>
      </c>
      <c r="F810" s="47" t="s">
        <v>2</v>
      </c>
      <c r="H810" s="64">
        <v>0</v>
      </c>
      <c r="I810" s="64">
        <v>0</v>
      </c>
      <c r="J810" s="64">
        <v>0</v>
      </c>
      <c r="K810" s="64">
        <v>752.5</v>
      </c>
      <c r="L810" s="64">
        <v>0</v>
      </c>
      <c r="M810" s="64">
        <v>752.5</v>
      </c>
      <c r="N810" s="65">
        <v>-752.5</v>
      </c>
      <c r="O810" s="67">
        <v>-1</v>
      </c>
      <c r="P810" s="64">
        <v>752.5</v>
      </c>
      <c r="Q810" s="64">
        <v>0</v>
      </c>
      <c r="R810" s="64">
        <v>752.5</v>
      </c>
      <c r="S810" s="65">
        <v>-752.5</v>
      </c>
      <c r="T810" s="67">
        <v>-1</v>
      </c>
    </row>
    <row r="811" spans="1:20" ht="14.45" hidden="1" customHeight="1" outlineLevel="4" collapsed="1" x14ac:dyDescent="0.25">
      <c r="A811" s="47" t="s">
        <v>2</v>
      </c>
      <c r="B811" s="47" t="s">
        <v>2</v>
      </c>
      <c r="C811" s="62" t="s">
        <v>2</v>
      </c>
      <c r="D811" s="63" t="s">
        <v>2</v>
      </c>
      <c r="E811" s="63" t="s">
        <v>2</v>
      </c>
      <c r="F811" s="47" t="s">
        <v>2</v>
      </c>
      <c r="H811" s="64">
        <v>0</v>
      </c>
      <c r="I811" s="64">
        <v>0</v>
      </c>
      <c r="J811" s="64">
        <v>0</v>
      </c>
      <c r="K811" s="64">
        <v>4763.21</v>
      </c>
      <c r="L811" s="64">
        <v>0</v>
      </c>
      <c r="M811" s="64">
        <v>4763.21</v>
      </c>
      <c r="N811" s="65">
        <v>-4763.21</v>
      </c>
      <c r="O811" s="67">
        <v>-1</v>
      </c>
      <c r="P811" s="64">
        <v>7642.9866670000001</v>
      </c>
      <c r="Q811" s="64">
        <v>0</v>
      </c>
      <c r="R811" s="64">
        <v>7642.9866670000001</v>
      </c>
      <c r="S811" s="65">
        <v>-7642.9866670000001</v>
      </c>
      <c r="T811" s="67">
        <v>-1</v>
      </c>
    </row>
    <row r="812" spans="1:20" ht="14.45" hidden="1" customHeight="1" outlineLevel="4" collapsed="1" x14ac:dyDescent="0.25">
      <c r="A812" s="47" t="s">
        <v>2</v>
      </c>
      <c r="B812" s="47" t="s">
        <v>2</v>
      </c>
      <c r="C812" s="62" t="s">
        <v>2</v>
      </c>
      <c r="D812" s="63" t="s">
        <v>2</v>
      </c>
      <c r="E812" s="63" t="s">
        <v>2</v>
      </c>
      <c r="F812" s="47" t="s">
        <v>2</v>
      </c>
      <c r="H812" s="64">
        <v>0</v>
      </c>
      <c r="I812" s="64">
        <v>144606</v>
      </c>
      <c r="J812" s="64">
        <v>144606</v>
      </c>
      <c r="K812" s="64">
        <v>0</v>
      </c>
      <c r="L812" s="64">
        <v>0</v>
      </c>
      <c r="M812" s="64">
        <v>0</v>
      </c>
      <c r="N812" s="64">
        <v>144606</v>
      </c>
      <c r="O812" s="60">
        <v>0</v>
      </c>
      <c r="P812" s="64">
        <v>0</v>
      </c>
      <c r="Q812" s="64">
        <v>333919</v>
      </c>
      <c r="R812" s="64">
        <v>333919</v>
      </c>
      <c r="S812" s="65">
        <v>-189313</v>
      </c>
      <c r="T812" s="60">
        <v>2.3091642117201223</v>
      </c>
    </row>
    <row r="813" spans="1:20" ht="14.45" hidden="1" customHeight="1" outlineLevel="4" collapsed="1" x14ac:dyDescent="0.25">
      <c r="A813" s="47" t="s">
        <v>2</v>
      </c>
      <c r="B813" s="47" t="s">
        <v>2</v>
      </c>
      <c r="C813" s="62" t="s">
        <v>2</v>
      </c>
      <c r="D813" s="63" t="s">
        <v>2</v>
      </c>
      <c r="E813" s="63" t="s">
        <v>2</v>
      </c>
      <c r="F813" s="47" t="s">
        <v>2</v>
      </c>
      <c r="H813" s="64">
        <v>0</v>
      </c>
      <c r="I813" s="64">
        <v>189313</v>
      </c>
      <c r="J813" s="64">
        <v>189313</v>
      </c>
      <c r="K813" s="64">
        <v>0</v>
      </c>
      <c r="L813" s="64">
        <v>0</v>
      </c>
      <c r="M813" s="64">
        <v>0</v>
      </c>
      <c r="N813" s="64">
        <v>189313</v>
      </c>
      <c r="O813" s="60">
        <v>0</v>
      </c>
      <c r="P813" s="64">
        <v>0</v>
      </c>
      <c r="Q813" s="64">
        <v>0</v>
      </c>
      <c r="R813" s="64">
        <v>0</v>
      </c>
      <c r="S813" s="64">
        <v>189313</v>
      </c>
      <c r="T813" s="60">
        <v>0</v>
      </c>
    </row>
    <row r="814" spans="1:20" ht="14.45" hidden="1" customHeight="1" outlineLevel="4" collapsed="1" x14ac:dyDescent="0.25">
      <c r="A814" s="47" t="s">
        <v>2</v>
      </c>
      <c r="B814" s="47" t="s">
        <v>2</v>
      </c>
      <c r="C814" s="62" t="s">
        <v>2</v>
      </c>
      <c r="D814" s="63" t="s">
        <v>2</v>
      </c>
      <c r="E814" s="63" t="s">
        <v>2</v>
      </c>
      <c r="F814" s="47" t="s">
        <v>2</v>
      </c>
      <c r="H814" s="64">
        <v>0</v>
      </c>
      <c r="I814" s="64">
        <v>75000</v>
      </c>
      <c r="J814" s="64">
        <v>75000</v>
      </c>
      <c r="K814" s="64">
        <v>0</v>
      </c>
      <c r="L814" s="64">
        <v>0</v>
      </c>
      <c r="M814" s="64">
        <v>0</v>
      </c>
      <c r="N814" s="64">
        <v>75000</v>
      </c>
      <c r="O814" s="60">
        <v>0</v>
      </c>
      <c r="P814" s="64">
        <v>0</v>
      </c>
      <c r="Q814" s="64">
        <v>0</v>
      </c>
      <c r="R814" s="64">
        <v>0</v>
      </c>
      <c r="S814" s="64">
        <v>75000</v>
      </c>
      <c r="T814" s="60">
        <v>0</v>
      </c>
    </row>
    <row r="815" spans="1:20" ht="14.45" hidden="1" customHeight="1" outlineLevel="4" collapsed="1" x14ac:dyDescent="0.25">
      <c r="A815" s="47" t="s">
        <v>2</v>
      </c>
      <c r="B815" s="47" t="s">
        <v>2</v>
      </c>
      <c r="C815" s="62" t="s">
        <v>2</v>
      </c>
      <c r="D815" s="63" t="s">
        <v>2</v>
      </c>
      <c r="E815" s="63" t="s">
        <v>2</v>
      </c>
      <c r="F815" s="47" t="s">
        <v>2</v>
      </c>
      <c r="H815" s="64">
        <v>0</v>
      </c>
      <c r="I815" s="64">
        <v>42040</v>
      </c>
      <c r="J815" s="64">
        <v>42040</v>
      </c>
      <c r="K815" s="64">
        <v>0</v>
      </c>
      <c r="L815" s="64">
        <v>0</v>
      </c>
      <c r="M815" s="64">
        <v>0</v>
      </c>
      <c r="N815" s="64">
        <v>42040</v>
      </c>
      <c r="O815" s="60">
        <v>0</v>
      </c>
      <c r="P815" s="64">
        <v>0</v>
      </c>
      <c r="Q815" s="64">
        <v>0</v>
      </c>
      <c r="R815" s="64">
        <v>0</v>
      </c>
      <c r="S815" s="64">
        <v>42040</v>
      </c>
      <c r="T815" s="60">
        <v>0</v>
      </c>
    </row>
    <row r="816" spans="1:20" ht="14.45" hidden="1" customHeight="1" outlineLevel="4" collapsed="1" x14ac:dyDescent="0.25">
      <c r="A816" s="47" t="s">
        <v>2</v>
      </c>
      <c r="B816" s="47" t="s">
        <v>2</v>
      </c>
      <c r="C816" s="62" t="s">
        <v>2</v>
      </c>
      <c r="D816" s="63" t="s">
        <v>2</v>
      </c>
      <c r="E816" s="63" t="s">
        <v>2</v>
      </c>
      <c r="F816" s="47" t="s">
        <v>2</v>
      </c>
      <c r="H816" s="64">
        <v>0</v>
      </c>
      <c r="I816" s="64">
        <v>82750</v>
      </c>
      <c r="J816" s="64">
        <v>82750</v>
      </c>
      <c r="K816" s="64">
        <v>0</v>
      </c>
      <c r="L816" s="64">
        <v>0</v>
      </c>
      <c r="M816" s="64">
        <v>0</v>
      </c>
      <c r="N816" s="64">
        <v>82750</v>
      </c>
      <c r="O816" s="60">
        <v>0</v>
      </c>
      <c r="P816" s="64">
        <v>0</v>
      </c>
      <c r="Q816" s="64">
        <v>0</v>
      </c>
      <c r="R816" s="64">
        <v>0</v>
      </c>
      <c r="S816" s="64">
        <v>82750</v>
      </c>
      <c r="T816" s="60">
        <v>0</v>
      </c>
    </row>
    <row r="817" spans="1:20" ht="14.45" hidden="1" customHeight="1" outlineLevel="4" collapsed="1" x14ac:dyDescent="0.25">
      <c r="A817" s="47" t="s">
        <v>2</v>
      </c>
      <c r="B817" s="47" t="s">
        <v>2</v>
      </c>
      <c r="C817" s="62" t="s">
        <v>2</v>
      </c>
      <c r="D817" s="63" t="s">
        <v>2</v>
      </c>
      <c r="E817" s="63" t="s">
        <v>2</v>
      </c>
      <c r="F817" s="47" t="s">
        <v>2</v>
      </c>
      <c r="H817" s="64">
        <v>0</v>
      </c>
      <c r="I817" s="64">
        <v>8000</v>
      </c>
      <c r="J817" s="64">
        <v>8000</v>
      </c>
      <c r="K817" s="64">
        <v>0</v>
      </c>
      <c r="L817" s="64">
        <v>0</v>
      </c>
      <c r="M817" s="64">
        <v>0</v>
      </c>
      <c r="N817" s="64">
        <v>8000</v>
      </c>
      <c r="O817" s="60">
        <v>0</v>
      </c>
      <c r="P817" s="64">
        <v>0</v>
      </c>
      <c r="Q817" s="64">
        <v>0</v>
      </c>
      <c r="R817" s="64">
        <v>0</v>
      </c>
      <c r="S817" s="64">
        <v>8000</v>
      </c>
      <c r="T817" s="60">
        <v>0</v>
      </c>
    </row>
    <row r="818" spans="1:20" ht="14.45" hidden="1" customHeight="1" outlineLevel="4" collapsed="1" x14ac:dyDescent="0.25">
      <c r="A818" s="47" t="s">
        <v>2</v>
      </c>
      <c r="B818" s="47" t="s">
        <v>2</v>
      </c>
      <c r="C818" s="62" t="s">
        <v>2</v>
      </c>
      <c r="D818" s="63" t="s">
        <v>2</v>
      </c>
      <c r="E818" s="63" t="s">
        <v>2</v>
      </c>
      <c r="F818" s="47" t="s">
        <v>2</v>
      </c>
      <c r="H818" s="64">
        <v>0</v>
      </c>
      <c r="I818" s="64">
        <v>13224</v>
      </c>
      <c r="J818" s="64">
        <v>13224</v>
      </c>
      <c r="K818" s="64">
        <v>0</v>
      </c>
      <c r="L818" s="64">
        <v>0</v>
      </c>
      <c r="M818" s="64">
        <v>0</v>
      </c>
      <c r="N818" s="64">
        <v>13224</v>
      </c>
      <c r="O818" s="60">
        <v>0</v>
      </c>
      <c r="P818" s="64">
        <v>0</v>
      </c>
      <c r="Q818" s="64">
        <v>0</v>
      </c>
      <c r="R818" s="64">
        <v>0</v>
      </c>
      <c r="S818" s="64">
        <v>13224</v>
      </c>
      <c r="T818" s="60">
        <v>0</v>
      </c>
    </row>
    <row r="819" spans="1:20" ht="14.45" hidden="1" customHeight="1" outlineLevel="4" collapsed="1" x14ac:dyDescent="0.25">
      <c r="A819" s="47" t="s">
        <v>2</v>
      </c>
      <c r="B819" s="47" t="s">
        <v>2</v>
      </c>
      <c r="C819" s="62" t="s">
        <v>2</v>
      </c>
      <c r="D819" s="63" t="s">
        <v>2</v>
      </c>
      <c r="E819" s="63" t="s">
        <v>2</v>
      </c>
      <c r="F819" s="47" t="s">
        <v>2</v>
      </c>
      <c r="H819" s="64">
        <v>0</v>
      </c>
      <c r="I819" s="64">
        <v>1900</v>
      </c>
      <c r="J819" s="64">
        <v>1900</v>
      </c>
      <c r="K819" s="64">
        <v>0</v>
      </c>
      <c r="L819" s="64">
        <v>0</v>
      </c>
      <c r="M819" s="64">
        <v>0</v>
      </c>
      <c r="N819" s="64">
        <v>1900</v>
      </c>
      <c r="O819" s="60">
        <v>0</v>
      </c>
      <c r="P819" s="64">
        <v>0</v>
      </c>
      <c r="Q819" s="64">
        <v>0</v>
      </c>
      <c r="R819" s="64">
        <v>0</v>
      </c>
      <c r="S819" s="64">
        <v>1900</v>
      </c>
      <c r="T819" s="60">
        <v>0</v>
      </c>
    </row>
    <row r="820" spans="1:20" ht="14.45" hidden="1" customHeight="1" outlineLevel="4" collapsed="1" x14ac:dyDescent="0.25">
      <c r="A820" s="47" t="s">
        <v>2</v>
      </c>
      <c r="B820" s="47" t="s">
        <v>2</v>
      </c>
      <c r="C820" s="62" t="s">
        <v>2</v>
      </c>
      <c r="D820" s="63" t="s">
        <v>2</v>
      </c>
      <c r="E820" s="63" t="s">
        <v>2</v>
      </c>
      <c r="F820" s="47" t="s">
        <v>2</v>
      </c>
      <c r="H820" s="64">
        <v>0</v>
      </c>
      <c r="I820" s="64">
        <v>1200</v>
      </c>
      <c r="J820" s="64">
        <v>1200</v>
      </c>
      <c r="K820" s="64">
        <v>0</v>
      </c>
      <c r="L820" s="64">
        <v>0</v>
      </c>
      <c r="M820" s="64">
        <v>0</v>
      </c>
      <c r="N820" s="64">
        <v>1200</v>
      </c>
      <c r="O820" s="60">
        <v>0</v>
      </c>
      <c r="P820" s="64">
        <v>0</v>
      </c>
      <c r="Q820" s="64">
        <v>0</v>
      </c>
      <c r="R820" s="64">
        <v>0</v>
      </c>
      <c r="S820" s="64">
        <v>1200</v>
      </c>
      <c r="T820" s="60">
        <v>0</v>
      </c>
    </row>
    <row r="821" spans="1:20" ht="14.45" hidden="1" customHeight="1" outlineLevel="4" collapsed="1" x14ac:dyDescent="0.25">
      <c r="A821" s="47" t="s">
        <v>2</v>
      </c>
      <c r="B821" s="47" t="s">
        <v>2</v>
      </c>
      <c r="C821" s="62" t="s">
        <v>2</v>
      </c>
      <c r="D821" s="63" t="s">
        <v>2</v>
      </c>
      <c r="E821" s="63" t="s">
        <v>2</v>
      </c>
      <c r="F821" s="47" t="s">
        <v>2</v>
      </c>
      <c r="H821" s="64">
        <v>0</v>
      </c>
      <c r="I821" s="64">
        <v>2715</v>
      </c>
      <c r="J821" s="64">
        <v>2715</v>
      </c>
      <c r="K821" s="64">
        <v>0</v>
      </c>
      <c r="L821" s="64">
        <v>0</v>
      </c>
      <c r="M821" s="64">
        <v>0</v>
      </c>
      <c r="N821" s="64">
        <v>2715</v>
      </c>
      <c r="O821" s="60">
        <v>0</v>
      </c>
      <c r="P821" s="64">
        <v>0</v>
      </c>
      <c r="Q821" s="64">
        <v>0</v>
      </c>
      <c r="R821" s="64">
        <v>0</v>
      </c>
      <c r="S821" s="64">
        <v>2715</v>
      </c>
      <c r="T821" s="60">
        <v>0</v>
      </c>
    </row>
    <row r="822" spans="1:20" ht="14.45" hidden="1" customHeight="1" outlineLevel="4" collapsed="1" x14ac:dyDescent="0.25">
      <c r="A822" s="47" t="s">
        <v>2</v>
      </c>
      <c r="B822" s="47" t="s">
        <v>2</v>
      </c>
      <c r="C822" s="62" t="s">
        <v>2</v>
      </c>
      <c r="D822" s="63" t="s">
        <v>2</v>
      </c>
      <c r="E822" s="63" t="s">
        <v>2</v>
      </c>
      <c r="F822" s="47" t="s">
        <v>2</v>
      </c>
      <c r="H822" s="64">
        <v>0</v>
      </c>
      <c r="I822" s="64">
        <v>626938</v>
      </c>
      <c r="J822" s="64">
        <v>626938</v>
      </c>
      <c r="K822" s="64">
        <v>0</v>
      </c>
      <c r="L822" s="64">
        <v>0</v>
      </c>
      <c r="M822" s="64">
        <v>0</v>
      </c>
      <c r="N822" s="64">
        <v>626938</v>
      </c>
      <c r="O822" s="60">
        <v>0</v>
      </c>
      <c r="P822" s="64">
        <v>0</v>
      </c>
      <c r="Q822" s="64">
        <v>169882</v>
      </c>
      <c r="R822" s="64">
        <v>169882</v>
      </c>
      <c r="S822" s="64">
        <v>457056</v>
      </c>
      <c r="T822" s="60">
        <v>0.27097097320628194</v>
      </c>
    </row>
    <row r="823" spans="1:20" ht="14.45" hidden="1" customHeight="1" outlineLevel="4" collapsed="1" x14ac:dyDescent="0.25">
      <c r="A823" s="47" t="s">
        <v>2</v>
      </c>
      <c r="B823" s="47" t="s">
        <v>2</v>
      </c>
      <c r="C823" s="62" t="s">
        <v>2</v>
      </c>
      <c r="D823" s="63" t="s">
        <v>2</v>
      </c>
      <c r="E823" s="63" t="s">
        <v>2</v>
      </c>
      <c r="F823" s="47" t="s">
        <v>2</v>
      </c>
      <c r="H823" s="64">
        <v>0</v>
      </c>
      <c r="I823" s="64">
        <v>233022</v>
      </c>
      <c r="J823" s="64">
        <v>233022</v>
      </c>
      <c r="K823" s="64">
        <v>0</v>
      </c>
      <c r="L823" s="64">
        <v>0</v>
      </c>
      <c r="M823" s="64">
        <v>0</v>
      </c>
      <c r="N823" s="64">
        <v>233022</v>
      </c>
      <c r="O823" s="60">
        <v>0</v>
      </c>
      <c r="P823" s="64">
        <v>0</v>
      </c>
      <c r="Q823" s="64">
        <v>0</v>
      </c>
      <c r="R823" s="64">
        <v>0</v>
      </c>
      <c r="S823" s="64">
        <v>233022</v>
      </c>
      <c r="T823" s="60">
        <v>0</v>
      </c>
    </row>
    <row r="824" spans="1:20" ht="14.45" hidden="1" customHeight="1" outlineLevel="4" collapsed="1" x14ac:dyDescent="0.25">
      <c r="A824" s="47" t="s">
        <v>2</v>
      </c>
      <c r="B824" s="47" t="s">
        <v>2</v>
      </c>
      <c r="C824" s="62" t="s">
        <v>2</v>
      </c>
      <c r="D824" s="63" t="s">
        <v>2</v>
      </c>
      <c r="E824" s="63" t="s">
        <v>2</v>
      </c>
      <c r="F824" s="47" t="s">
        <v>2</v>
      </c>
      <c r="H824" s="64">
        <v>0</v>
      </c>
      <c r="I824" s="64">
        <v>136572</v>
      </c>
      <c r="J824" s="64">
        <v>136572</v>
      </c>
      <c r="K824" s="64">
        <v>0</v>
      </c>
      <c r="L824" s="64">
        <v>0</v>
      </c>
      <c r="M824" s="64">
        <v>0</v>
      </c>
      <c r="N824" s="64">
        <v>136572</v>
      </c>
      <c r="O824" s="60">
        <v>0</v>
      </c>
      <c r="P824" s="64">
        <v>0</v>
      </c>
      <c r="Q824" s="64">
        <v>370525</v>
      </c>
      <c r="R824" s="64">
        <v>370525</v>
      </c>
      <c r="S824" s="65">
        <v>-233953</v>
      </c>
      <c r="T824" s="60">
        <v>2.7130378115572737</v>
      </c>
    </row>
    <row r="825" spans="1:20" ht="14.45" hidden="1" customHeight="1" outlineLevel="4" collapsed="1" x14ac:dyDescent="0.25">
      <c r="A825" s="47" t="s">
        <v>2</v>
      </c>
      <c r="B825" s="47" t="s">
        <v>2</v>
      </c>
      <c r="C825" s="62" t="s">
        <v>2</v>
      </c>
      <c r="D825" s="63" t="s">
        <v>2</v>
      </c>
      <c r="E825" s="63" t="s">
        <v>2</v>
      </c>
      <c r="F825" s="47" t="s">
        <v>2</v>
      </c>
      <c r="H825" s="64">
        <v>0</v>
      </c>
      <c r="I825" s="64">
        <v>931</v>
      </c>
      <c r="J825" s="64">
        <v>931</v>
      </c>
      <c r="K825" s="64">
        <v>0</v>
      </c>
      <c r="L825" s="64">
        <v>0</v>
      </c>
      <c r="M825" s="64">
        <v>0</v>
      </c>
      <c r="N825" s="64">
        <v>931</v>
      </c>
      <c r="O825" s="60">
        <v>0</v>
      </c>
      <c r="P825" s="64">
        <v>0</v>
      </c>
      <c r="Q825" s="64">
        <v>0</v>
      </c>
      <c r="R825" s="64">
        <v>0</v>
      </c>
      <c r="S825" s="64">
        <v>931</v>
      </c>
      <c r="T825" s="60">
        <v>0</v>
      </c>
    </row>
    <row r="826" spans="1:20" ht="14.45" hidden="1" customHeight="1" outlineLevel="4" collapsed="1" x14ac:dyDescent="0.25">
      <c r="A826" s="47" t="s">
        <v>2</v>
      </c>
      <c r="B826" s="47" t="s">
        <v>2</v>
      </c>
      <c r="C826" s="62" t="s">
        <v>2</v>
      </c>
      <c r="D826" s="63" t="s">
        <v>2</v>
      </c>
      <c r="E826" s="63" t="s">
        <v>2</v>
      </c>
      <c r="F826" s="47" t="s">
        <v>2</v>
      </c>
      <c r="H826" s="64">
        <v>0</v>
      </c>
      <c r="I826" s="64">
        <v>6190</v>
      </c>
      <c r="J826" s="64">
        <v>6190</v>
      </c>
      <c r="K826" s="64">
        <v>0</v>
      </c>
      <c r="L826" s="64">
        <v>0</v>
      </c>
      <c r="M826" s="64">
        <v>0</v>
      </c>
      <c r="N826" s="64">
        <v>6190</v>
      </c>
      <c r="O826" s="60">
        <v>0</v>
      </c>
      <c r="P826" s="64">
        <v>0</v>
      </c>
      <c r="Q826" s="64">
        <v>0</v>
      </c>
      <c r="R826" s="64">
        <v>0</v>
      </c>
      <c r="S826" s="64">
        <v>6190</v>
      </c>
      <c r="T826" s="60">
        <v>0</v>
      </c>
    </row>
    <row r="827" spans="1:20" ht="14.45" hidden="1" customHeight="1" outlineLevel="4" collapsed="1" x14ac:dyDescent="0.25">
      <c r="A827" s="47" t="s">
        <v>2</v>
      </c>
      <c r="B827" s="47" t="s">
        <v>2</v>
      </c>
      <c r="C827" s="62" t="s">
        <v>2</v>
      </c>
      <c r="D827" s="63" t="s">
        <v>2</v>
      </c>
      <c r="E827" s="63" t="s">
        <v>2</v>
      </c>
      <c r="F827" s="47" t="s">
        <v>2</v>
      </c>
      <c r="H827" s="64">
        <v>0</v>
      </c>
      <c r="I827" s="64">
        <v>56739</v>
      </c>
      <c r="J827" s="64">
        <v>56739</v>
      </c>
      <c r="K827" s="64">
        <v>0</v>
      </c>
      <c r="L827" s="64">
        <v>0</v>
      </c>
      <c r="M827" s="64">
        <v>0</v>
      </c>
      <c r="N827" s="64">
        <v>56739</v>
      </c>
      <c r="O827" s="60">
        <v>0</v>
      </c>
      <c r="P827" s="64">
        <v>0</v>
      </c>
      <c r="Q827" s="64">
        <v>62929</v>
      </c>
      <c r="R827" s="64">
        <v>62929</v>
      </c>
      <c r="S827" s="65">
        <v>-6190</v>
      </c>
      <c r="T827" s="60">
        <v>1.1090960362360986</v>
      </c>
    </row>
    <row r="828" spans="1:20" ht="14.45" hidden="1" customHeight="1" outlineLevel="4" collapsed="1" x14ac:dyDescent="0.25">
      <c r="A828" s="47" t="s">
        <v>2</v>
      </c>
      <c r="B828" s="47" t="s">
        <v>2</v>
      </c>
      <c r="C828" s="62" t="s">
        <v>2</v>
      </c>
      <c r="D828" s="63" t="s">
        <v>2</v>
      </c>
      <c r="E828" s="63" t="s">
        <v>2</v>
      </c>
      <c r="F828" s="47" t="s">
        <v>2</v>
      </c>
      <c r="H828" s="64">
        <v>0</v>
      </c>
      <c r="I828" s="64">
        <v>60000</v>
      </c>
      <c r="J828" s="64">
        <v>60000</v>
      </c>
      <c r="K828" s="64">
        <v>0</v>
      </c>
      <c r="L828" s="64">
        <v>0</v>
      </c>
      <c r="M828" s="64">
        <v>0</v>
      </c>
      <c r="N828" s="64">
        <v>60000</v>
      </c>
      <c r="O828" s="60">
        <v>0</v>
      </c>
      <c r="P828" s="64">
        <v>0</v>
      </c>
      <c r="Q828" s="64">
        <v>60000</v>
      </c>
      <c r="R828" s="64">
        <v>60000</v>
      </c>
      <c r="S828" s="64">
        <v>0</v>
      </c>
      <c r="T828" s="60">
        <v>1</v>
      </c>
    </row>
    <row r="829" spans="1:20" ht="14.45" hidden="1" customHeight="1" outlineLevel="4" collapsed="1" x14ac:dyDescent="0.25">
      <c r="A829" s="47" t="s">
        <v>2</v>
      </c>
      <c r="B829" s="47" t="s">
        <v>2</v>
      </c>
      <c r="C829" s="62" t="s">
        <v>2</v>
      </c>
      <c r="D829" s="63" t="s">
        <v>2</v>
      </c>
      <c r="E829" s="63" t="s">
        <v>2</v>
      </c>
      <c r="F829" s="47" t="s">
        <v>2</v>
      </c>
      <c r="H829" s="64">
        <v>0</v>
      </c>
      <c r="I829" s="64">
        <v>172000</v>
      </c>
      <c r="J829" s="64">
        <v>172000</v>
      </c>
      <c r="K829" s="64">
        <v>0</v>
      </c>
      <c r="L829" s="64">
        <v>0</v>
      </c>
      <c r="M829" s="64">
        <v>0</v>
      </c>
      <c r="N829" s="64">
        <v>172000</v>
      </c>
      <c r="O829" s="60">
        <v>0</v>
      </c>
      <c r="P829" s="64">
        <v>0</v>
      </c>
      <c r="Q829" s="64">
        <v>172000</v>
      </c>
      <c r="R829" s="64">
        <v>172000</v>
      </c>
      <c r="S829" s="64">
        <v>0</v>
      </c>
      <c r="T829" s="60">
        <v>1</v>
      </c>
    </row>
    <row r="830" spans="1:20" ht="14.45" hidden="1" customHeight="1" outlineLevel="4" collapsed="1" x14ac:dyDescent="0.25">
      <c r="A830" s="47" t="s">
        <v>2</v>
      </c>
      <c r="B830" s="47" t="s">
        <v>2</v>
      </c>
      <c r="C830" s="62" t="s">
        <v>2</v>
      </c>
      <c r="D830" s="63" t="s">
        <v>2</v>
      </c>
      <c r="E830" s="63" t="s">
        <v>2</v>
      </c>
      <c r="F830" s="47" t="s">
        <v>2</v>
      </c>
      <c r="H830" s="64">
        <v>0</v>
      </c>
      <c r="I830" s="64">
        <v>60000</v>
      </c>
      <c r="J830" s="64">
        <v>60000</v>
      </c>
      <c r="K830" s="64">
        <v>0</v>
      </c>
      <c r="L830" s="64">
        <v>0</v>
      </c>
      <c r="M830" s="64">
        <v>0</v>
      </c>
      <c r="N830" s="64">
        <v>60000</v>
      </c>
      <c r="O830" s="60">
        <v>0</v>
      </c>
      <c r="P830" s="64">
        <v>0</v>
      </c>
      <c r="Q830" s="64">
        <v>60000</v>
      </c>
      <c r="R830" s="64">
        <v>60000</v>
      </c>
      <c r="S830" s="64">
        <v>0</v>
      </c>
      <c r="T830" s="60">
        <v>1</v>
      </c>
    </row>
    <row r="831" spans="1:20" ht="14.45" hidden="1" customHeight="1" outlineLevel="4" collapsed="1" x14ac:dyDescent="0.25">
      <c r="A831" s="47" t="s">
        <v>2</v>
      </c>
      <c r="B831" s="47" t="s">
        <v>2</v>
      </c>
      <c r="C831" s="62" t="s">
        <v>2</v>
      </c>
      <c r="D831" s="63" t="s">
        <v>2</v>
      </c>
      <c r="E831" s="63" t="s">
        <v>2</v>
      </c>
      <c r="F831" s="47" t="s">
        <v>2</v>
      </c>
      <c r="H831" s="64">
        <v>0</v>
      </c>
      <c r="I831" s="64">
        <v>31500</v>
      </c>
      <c r="J831" s="64">
        <v>31500</v>
      </c>
      <c r="K831" s="64">
        <v>0</v>
      </c>
      <c r="L831" s="64">
        <v>0</v>
      </c>
      <c r="M831" s="64">
        <v>0</v>
      </c>
      <c r="N831" s="64">
        <v>31500</v>
      </c>
      <c r="O831" s="60">
        <v>0</v>
      </c>
      <c r="P831" s="64">
        <v>0</v>
      </c>
      <c r="Q831" s="64">
        <v>31500</v>
      </c>
      <c r="R831" s="64">
        <v>31500</v>
      </c>
      <c r="S831" s="64">
        <v>0</v>
      </c>
      <c r="T831" s="60">
        <v>1</v>
      </c>
    </row>
    <row r="832" spans="1:20" ht="14.45" hidden="1" customHeight="1" outlineLevel="4" collapsed="1" x14ac:dyDescent="0.25">
      <c r="A832" s="47" t="s">
        <v>2</v>
      </c>
      <c r="B832" s="47" t="s">
        <v>2</v>
      </c>
      <c r="C832" s="62" t="s">
        <v>2</v>
      </c>
      <c r="D832" s="63" t="s">
        <v>2</v>
      </c>
      <c r="E832" s="63" t="s">
        <v>2</v>
      </c>
      <c r="F832" s="47" t="s">
        <v>2</v>
      </c>
      <c r="H832" s="64">
        <v>0</v>
      </c>
      <c r="I832" s="64">
        <v>40205</v>
      </c>
      <c r="J832" s="64">
        <v>40205</v>
      </c>
      <c r="K832" s="64">
        <v>0</v>
      </c>
      <c r="L832" s="64">
        <v>0</v>
      </c>
      <c r="M832" s="64">
        <v>0</v>
      </c>
      <c r="N832" s="64">
        <v>40205</v>
      </c>
      <c r="O832" s="60">
        <v>0</v>
      </c>
      <c r="P832" s="64">
        <v>0</v>
      </c>
      <c r="Q832" s="64">
        <v>40205</v>
      </c>
      <c r="R832" s="64">
        <v>40205</v>
      </c>
      <c r="S832" s="64">
        <v>0</v>
      </c>
      <c r="T832" s="60">
        <v>1</v>
      </c>
    </row>
    <row r="833" spans="1:20" ht="14.45" hidden="1" customHeight="1" outlineLevel="4" collapsed="1" x14ac:dyDescent="0.25">
      <c r="A833" s="47" t="s">
        <v>2</v>
      </c>
      <c r="B833" s="47" t="s">
        <v>2</v>
      </c>
      <c r="C833" s="62" t="s">
        <v>2</v>
      </c>
      <c r="D833" s="63" t="s">
        <v>2</v>
      </c>
      <c r="E833" s="63" t="s">
        <v>2</v>
      </c>
      <c r="F833" s="47" t="s">
        <v>2</v>
      </c>
      <c r="H833" s="64">
        <v>0</v>
      </c>
      <c r="I833" s="64">
        <v>1625</v>
      </c>
      <c r="J833" s="64">
        <v>1625</v>
      </c>
      <c r="K833" s="64">
        <v>0</v>
      </c>
      <c r="L833" s="64">
        <v>0</v>
      </c>
      <c r="M833" s="64">
        <v>0</v>
      </c>
      <c r="N833" s="64">
        <v>1625</v>
      </c>
      <c r="O833" s="60">
        <v>0</v>
      </c>
      <c r="P833" s="64">
        <v>0</v>
      </c>
      <c r="Q833" s="64">
        <v>1625</v>
      </c>
      <c r="R833" s="64">
        <v>1625</v>
      </c>
      <c r="S833" s="64">
        <v>0</v>
      </c>
      <c r="T833" s="60">
        <v>1</v>
      </c>
    </row>
    <row r="834" spans="1:20" ht="14.45" hidden="1" customHeight="1" outlineLevel="4" collapsed="1" x14ac:dyDescent="0.25">
      <c r="A834" s="47" t="s">
        <v>2</v>
      </c>
      <c r="B834" s="47" t="s">
        <v>2</v>
      </c>
      <c r="C834" s="62" t="s">
        <v>2</v>
      </c>
      <c r="D834" s="63" t="s">
        <v>2</v>
      </c>
      <c r="E834" s="63" t="s">
        <v>2</v>
      </c>
      <c r="F834" s="47" t="s">
        <v>2</v>
      </c>
      <c r="H834" s="64">
        <v>0</v>
      </c>
      <c r="I834" s="64">
        <v>9925</v>
      </c>
      <c r="J834" s="64">
        <v>9925</v>
      </c>
      <c r="K834" s="64">
        <v>0</v>
      </c>
      <c r="L834" s="64">
        <v>0</v>
      </c>
      <c r="M834" s="64">
        <v>0</v>
      </c>
      <c r="N834" s="64">
        <v>9925</v>
      </c>
      <c r="O834" s="60">
        <v>0</v>
      </c>
      <c r="P834" s="64">
        <v>0</v>
      </c>
      <c r="Q834" s="64">
        <v>9925</v>
      </c>
      <c r="R834" s="64">
        <v>9925</v>
      </c>
      <c r="S834" s="64">
        <v>0</v>
      </c>
      <c r="T834" s="60">
        <v>1</v>
      </c>
    </row>
    <row r="835" spans="1:20" ht="14.45" hidden="1" customHeight="1" outlineLevel="4" collapsed="1" x14ac:dyDescent="0.25">
      <c r="A835" s="47" t="s">
        <v>2</v>
      </c>
      <c r="B835" s="47" t="s">
        <v>2</v>
      </c>
      <c r="C835" s="62" t="s">
        <v>2</v>
      </c>
      <c r="D835" s="63" t="s">
        <v>2</v>
      </c>
      <c r="E835" s="63" t="s">
        <v>2</v>
      </c>
      <c r="F835" s="47" t="s">
        <v>2</v>
      </c>
      <c r="H835" s="64">
        <v>0</v>
      </c>
      <c r="I835" s="64">
        <v>1886</v>
      </c>
      <c r="J835" s="64">
        <v>1886</v>
      </c>
      <c r="K835" s="64">
        <v>0</v>
      </c>
      <c r="L835" s="64">
        <v>0</v>
      </c>
      <c r="M835" s="64">
        <v>0</v>
      </c>
      <c r="N835" s="64">
        <v>1886</v>
      </c>
      <c r="O835" s="60">
        <v>0</v>
      </c>
      <c r="P835" s="64">
        <v>0</v>
      </c>
      <c r="Q835" s="64">
        <v>1886</v>
      </c>
      <c r="R835" s="64">
        <v>1886</v>
      </c>
      <c r="S835" s="64">
        <v>0</v>
      </c>
      <c r="T835" s="60">
        <v>1</v>
      </c>
    </row>
    <row r="836" spans="1:20" ht="14.45" hidden="1" customHeight="1" outlineLevel="4" collapsed="1" x14ac:dyDescent="0.25">
      <c r="A836" s="47" t="s">
        <v>2</v>
      </c>
      <c r="B836" s="47" t="s">
        <v>2</v>
      </c>
      <c r="C836" s="62" t="s">
        <v>2</v>
      </c>
      <c r="D836" s="63" t="s">
        <v>2</v>
      </c>
      <c r="E836" s="63" t="s">
        <v>2</v>
      </c>
      <c r="F836" s="47" t="s">
        <v>2</v>
      </c>
      <c r="H836" s="64">
        <v>0</v>
      </c>
      <c r="I836" s="64">
        <v>31536</v>
      </c>
      <c r="J836" s="64">
        <v>31536</v>
      </c>
      <c r="K836" s="64">
        <v>0</v>
      </c>
      <c r="L836" s="64">
        <v>0</v>
      </c>
      <c r="M836" s="64">
        <v>0</v>
      </c>
      <c r="N836" s="64">
        <v>31536</v>
      </c>
      <c r="O836" s="60">
        <v>0</v>
      </c>
      <c r="P836" s="64">
        <v>0</v>
      </c>
      <c r="Q836" s="64">
        <v>0</v>
      </c>
      <c r="R836" s="64">
        <v>0</v>
      </c>
      <c r="S836" s="64">
        <v>31536</v>
      </c>
      <c r="T836" s="60">
        <v>0</v>
      </c>
    </row>
    <row r="837" spans="1:20" ht="14.45" hidden="1" customHeight="1" outlineLevel="4" collapsed="1" x14ac:dyDescent="0.25">
      <c r="A837" s="47" t="s">
        <v>2</v>
      </c>
      <c r="B837" s="47" t="s">
        <v>2</v>
      </c>
      <c r="C837" s="62" t="s">
        <v>2</v>
      </c>
      <c r="D837" s="63" t="s">
        <v>2</v>
      </c>
      <c r="E837" s="63" t="s">
        <v>2</v>
      </c>
      <c r="F837" s="47" t="s">
        <v>2</v>
      </c>
      <c r="H837" s="64">
        <v>0</v>
      </c>
      <c r="I837" s="64">
        <v>15000</v>
      </c>
      <c r="J837" s="64">
        <v>15000</v>
      </c>
      <c r="K837" s="64">
        <v>0</v>
      </c>
      <c r="L837" s="64">
        <v>0</v>
      </c>
      <c r="M837" s="64">
        <v>0</v>
      </c>
      <c r="N837" s="64">
        <v>15000</v>
      </c>
      <c r="O837" s="60">
        <v>0</v>
      </c>
      <c r="P837" s="64">
        <v>0</v>
      </c>
      <c r="Q837" s="64">
        <v>0</v>
      </c>
      <c r="R837" s="64">
        <v>0</v>
      </c>
      <c r="S837" s="64">
        <v>15000</v>
      </c>
      <c r="T837" s="60">
        <v>0</v>
      </c>
    </row>
    <row r="838" spans="1:20" ht="14.45" hidden="1" customHeight="1" outlineLevel="4" collapsed="1" x14ac:dyDescent="0.25">
      <c r="A838" s="47" t="s">
        <v>2</v>
      </c>
      <c r="B838" s="47" t="s">
        <v>2</v>
      </c>
      <c r="C838" s="62" t="s">
        <v>2</v>
      </c>
      <c r="D838" s="63" t="s">
        <v>2</v>
      </c>
      <c r="E838" s="63" t="s">
        <v>2</v>
      </c>
      <c r="F838" s="47" t="s">
        <v>2</v>
      </c>
      <c r="H838" s="64">
        <v>0</v>
      </c>
      <c r="I838" s="64">
        <v>343955</v>
      </c>
      <c r="J838" s="64">
        <v>343955</v>
      </c>
      <c r="K838" s="64">
        <v>0</v>
      </c>
      <c r="L838" s="64">
        <v>0</v>
      </c>
      <c r="M838" s="64">
        <v>0</v>
      </c>
      <c r="N838" s="64">
        <v>343955</v>
      </c>
      <c r="O838" s="60">
        <v>0</v>
      </c>
      <c r="P838" s="64">
        <v>0</v>
      </c>
      <c r="Q838" s="64">
        <v>62150</v>
      </c>
      <c r="R838" s="64">
        <v>62150</v>
      </c>
      <c r="S838" s="64">
        <v>281805</v>
      </c>
      <c r="T838" s="60">
        <v>0.18069224171766657</v>
      </c>
    </row>
    <row r="839" spans="1:20" ht="14.45" hidden="1" customHeight="1" outlineLevel="4" collapsed="1" x14ac:dyDescent="0.25">
      <c r="A839" s="47" t="s">
        <v>2</v>
      </c>
      <c r="B839" s="47" t="s">
        <v>2</v>
      </c>
      <c r="C839" s="62" t="s">
        <v>2</v>
      </c>
      <c r="D839" s="63" t="s">
        <v>2</v>
      </c>
      <c r="E839" s="63" t="s">
        <v>2</v>
      </c>
      <c r="F839" s="47" t="s">
        <v>2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64">
        <v>0</v>
      </c>
      <c r="O839" s="60">
        <v>0</v>
      </c>
      <c r="P839" s="64">
        <v>0</v>
      </c>
      <c r="Q839" s="64">
        <v>96478</v>
      </c>
      <c r="R839" s="64">
        <v>96478</v>
      </c>
      <c r="S839" s="65">
        <v>-96478</v>
      </c>
      <c r="T839" s="67">
        <v>-1</v>
      </c>
    </row>
    <row r="840" spans="1:20" ht="14.45" hidden="1" customHeight="1" outlineLevel="4" collapsed="1" x14ac:dyDescent="0.25">
      <c r="A840" s="47" t="s">
        <v>2</v>
      </c>
      <c r="B840" s="47" t="s">
        <v>2</v>
      </c>
      <c r="C840" s="62" t="s">
        <v>2</v>
      </c>
      <c r="D840" s="63" t="s">
        <v>2</v>
      </c>
      <c r="E840" s="63" t="s">
        <v>2</v>
      </c>
      <c r="F840" s="47" t="s">
        <v>2</v>
      </c>
      <c r="H840" s="64">
        <v>0</v>
      </c>
      <c r="I840" s="64">
        <v>3120</v>
      </c>
      <c r="J840" s="64">
        <v>3120</v>
      </c>
      <c r="K840" s="64">
        <v>0</v>
      </c>
      <c r="L840" s="64">
        <v>0</v>
      </c>
      <c r="M840" s="64">
        <v>0</v>
      </c>
      <c r="N840" s="64">
        <v>3120</v>
      </c>
      <c r="O840" s="60">
        <v>0</v>
      </c>
      <c r="P840" s="64">
        <v>0</v>
      </c>
      <c r="Q840" s="64">
        <v>3120</v>
      </c>
      <c r="R840" s="64">
        <v>3120</v>
      </c>
      <c r="S840" s="64">
        <v>0</v>
      </c>
      <c r="T840" s="60">
        <v>1</v>
      </c>
    </row>
    <row r="841" spans="1:20" ht="14.45" hidden="1" customHeight="1" outlineLevel="4" collapsed="1" x14ac:dyDescent="0.25">
      <c r="A841" s="47" t="s">
        <v>2</v>
      </c>
      <c r="B841" s="47" t="s">
        <v>2</v>
      </c>
      <c r="C841" s="62" t="s">
        <v>2</v>
      </c>
      <c r="D841" s="63" t="s">
        <v>2</v>
      </c>
      <c r="E841" s="63" t="s">
        <v>2</v>
      </c>
      <c r="F841" s="47" t="s">
        <v>2</v>
      </c>
      <c r="H841" s="64">
        <v>0</v>
      </c>
      <c r="I841" s="64">
        <v>3000</v>
      </c>
      <c r="J841" s="64">
        <v>3000</v>
      </c>
      <c r="K841" s="64">
        <v>0</v>
      </c>
      <c r="L841" s="64">
        <v>0</v>
      </c>
      <c r="M841" s="64">
        <v>0</v>
      </c>
      <c r="N841" s="64">
        <v>3000</v>
      </c>
      <c r="O841" s="60">
        <v>0</v>
      </c>
      <c r="P841" s="64">
        <v>0</v>
      </c>
      <c r="Q841" s="64">
        <v>0</v>
      </c>
      <c r="R841" s="64">
        <v>0</v>
      </c>
      <c r="S841" s="64">
        <v>3000</v>
      </c>
      <c r="T841" s="60">
        <v>0</v>
      </c>
    </row>
    <row r="842" spans="1:20" ht="14.45" hidden="1" customHeight="1" outlineLevel="4" collapsed="1" x14ac:dyDescent="0.25">
      <c r="A842" s="47" t="s">
        <v>2</v>
      </c>
      <c r="B842" s="47" t="s">
        <v>2</v>
      </c>
      <c r="C842" s="62" t="s">
        <v>2</v>
      </c>
      <c r="D842" s="63" t="s">
        <v>2</v>
      </c>
      <c r="E842" s="63" t="s">
        <v>2</v>
      </c>
      <c r="F842" s="47" t="s">
        <v>2</v>
      </c>
      <c r="H842" s="64">
        <v>0</v>
      </c>
      <c r="I842" s="64">
        <v>3000</v>
      </c>
      <c r="J842" s="64">
        <v>3000</v>
      </c>
      <c r="K842" s="64">
        <v>0</v>
      </c>
      <c r="L842" s="64">
        <v>0</v>
      </c>
      <c r="M842" s="64">
        <v>0</v>
      </c>
      <c r="N842" s="64">
        <v>3000</v>
      </c>
      <c r="O842" s="60">
        <v>0</v>
      </c>
      <c r="P842" s="64">
        <v>0</v>
      </c>
      <c r="Q842" s="64">
        <v>0</v>
      </c>
      <c r="R842" s="64">
        <v>0</v>
      </c>
      <c r="S842" s="64">
        <v>3000</v>
      </c>
      <c r="T842" s="60">
        <v>0</v>
      </c>
    </row>
    <row r="843" spans="1:20" ht="14.45" hidden="1" customHeight="1" outlineLevel="4" collapsed="1" x14ac:dyDescent="0.25">
      <c r="A843" s="47" t="s">
        <v>2</v>
      </c>
      <c r="B843" s="47" t="s">
        <v>2</v>
      </c>
      <c r="C843" s="62" t="s">
        <v>2</v>
      </c>
      <c r="D843" s="63" t="s">
        <v>2</v>
      </c>
      <c r="E843" s="63" t="s">
        <v>2</v>
      </c>
      <c r="F843" s="47" t="s">
        <v>2</v>
      </c>
      <c r="H843" s="64">
        <v>0</v>
      </c>
      <c r="I843" s="64">
        <v>5500</v>
      </c>
      <c r="J843" s="64">
        <v>5500</v>
      </c>
      <c r="K843" s="64">
        <v>0</v>
      </c>
      <c r="L843" s="64">
        <v>0</v>
      </c>
      <c r="M843" s="64">
        <v>0</v>
      </c>
      <c r="N843" s="64">
        <v>5500</v>
      </c>
      <c r="O843" s="60">
        <v>0</v>
      </c>
      <c r="P843" s="64">
        <v>0</v>
      </c>
      <c r="Q843" s="64">
        <v>0</v>
      </c>
      <c r="R843" s="64">
        <v>0</v>
      </c>
      <c r="S843" s="64">
        <v>5500</v>
      </c>
      <c r="T843" s="60">
        <v>0</v>
      </c>
    </row>
    <row r="844" spans="1:20" ht="14.45" hidden="1" customHeight="1" outlineLevel="4" collapsed="1" x14ac:dyDescent="0.25">
      <c r="A844" s="47" t="s">
        <v>2</v>
      </c>
      <c r="B844" s="47" t="s">
        <v>2</v>
      </c>
      <c r="C844" s="62" t="s">
        <v>2</v>
      </c>
      <c r="D844" s="63" t="s">
        <v>2</v>
      </c>
      <c r="E844" s="63" t="s">
        <v>2</v>
      </c>
      <c r="F844" s="47" t="s">
        <v>2</v>
      </c>
      <c r="H844" s="64">
        <v>0</v>
      </c>
      <c r="I844" s="64">
        <v>1863</v>
      </c>
      <c r="J844" s="64">
        <v>1863</v>
      </c>
      <c r="K844" s="64">
        <v>0</v>
      </c>
      <c r="L844" s="64">
        <v>0</v>
      </c>
      <c r="M844" s="64">
        <v>0</v>
      </c>
      <c r="N844" s="64">
        <v>1863</v>
      </c>
      <c r="O844" s="60">
        <v>0</v>
      </c>
      <c r="P844" s="64">
        <v>0</v>
      </c>
      <c r="Q844" s="64">
        <v>1863</v>
      </c>
      <c r="R844" s="64">
        <v>1863</v>
      </c>
      <c r="S844" s="64">
        <v>0</v>
      </c>
      <c r="T844" s="60">
        <v>1</v>
      </c>
    </row>
    <row r="845" spans="1:20" ht="14.45" hidden="1" customHeight="1" outlineLevel="4" collapsed="1" x14ac:dyDescent="0.25">
      <c r="A845" s="47" t="s">
        <v>2</v>
      </c>
      <c r="B845" s="47" t="s">
        <v>2</v>
      </c>
      <c r="C845" s="62" t="s">
        <v>2</v>
      </c>
      <c r="D845" s="63" t="s">
        <v>2</v>
      </c>
      <c r="E845" s="63" t="s">
        <v>2</v>
      </c>
      <c r="F845" s="47" t="s">
        <v>2</v>
      </c>
      <c r="H845" s="64">
        <v>0</v>
      </c>
      <c r="I845" s="64">
        <v>37000</v>
      </c>
      <c r="J845" s="64">
        <v>37000</v>
      </c>
      <c r="K845" s="64">
        <v>0</v>
      </c>
      <c r="L845" s="64">
        <v>0</v>
      </c>
      <c r="M845" s="64">
        <v>0</v>
      </c>
      <c r="N845" s="64">
        <v>37000</v>
      </c>
      <c r="O845" s="60">
        <v>0</v>
      </c>
      <c r="P845" s="64">
        <v>0</v>
      </c>
      <c r="Q845" s="64">
        <v>37000</v>
      </c>
      <c r="R845" s="64">
        <v>37000</v>
      </c>
      <c r="S845" s="64">
        <v>0</v>
      </c>
      <c r="T845" s="60">
        <v>1</v>
      </c>
    </row>
    <row r="846" spans="1:20" ht="14.45" hidden="1" customHeight="1" outlineLevel="4" collapsed="1" x14ac:dyDescent="0.25">
      <c r="A846" s="47" t="s">
        <v>2</v>
      </c>
      <c r="B846" s="47" t="s">
        <v>2</v>
      </c>
      <c r="C846" s="62" t="s">
        <v>2</v>
      </c>
      <c r="D846" s="63" t="s">
        <v>2</v>
      </c>
      <c r="E846" s="63" t="s">
        <v>2</v>
      </c>
      <c r="F846" s="47" t="s">
        <v>2</v>
      </c>
      <c r="H846" s="64">
        <v>51247</v>
      </c>
      <c r="I846" s="64">
        <v>0</v>
      </c>
      <c r="J846" s="64">
        <v>51247</v>
      </c>
      <c r="K846" s="64">
        <v>1313.6</v>
      </c>
      <c r="L846" s="64">
        <v>0</v>
      </c>
      <c r="M846" s="64">
        <v>1313.6</v>
      </c>
      <c r="N846" s="64">
        <v>49933.4</v>
      </c>
      <c r="O846" s="60">
        <v>2.5632719964095458E-2</v>
      </c>
      <c r="P846" s="64">
        <v>13136</v>
      </c>
      <c r="Q846" s="64">
        <v>0</v>
      </c>
      <c r="R846" s="64">
        <v>13136</v>
      </c>
      <c r="S846" s="64">
        <v>38111</v>
      </c>
      <c r="T846" s="60">
        <v>0.25632719964095457</v>
      </c>
    </row>
    <row r="847" spans="1:20" ht="14.45" hidden="1" customHeight="1" outlineLevel="4" collapsed="1" x14ac:dyDescent="0.25">
      <c r="A847" s="47" t="s">
        <v>2</v>
      </c>
      <c r="B847" s="47" t="s">
        <v>2</v>
      </c>
      <c r="C847" s="62" t="s">
        <v>2</v>
      </c>
      <c r="D847" s="63" t="s">
        <v>2</v>
      </c>
      <c r="E847" s="63" t="s">
        <v>2</v>
      </c>
      <c r="F847" s="47" t="s">
        <v>2</v>
      </c>
      <c r="H847" s="64">
        <v>0</v>
      </c>
      <c r="I847" s="64">
        <v>4201</v>
      </c>
      <c r="J847" s="64">
        <v>4201</v>
      </c>
      <c r="K847" s="64">
        <v>0</v>
      </c>
      <c r="L847" s="64">
        <v>0</v>
      </c>
      <c r="M847" s="64">
        <v>0</v>
      </c>
      <c r="N847" s="64">
        <v>4201</v>
      </c>
      <c r="O847" s="60">
        <v>0</v>
      </c>
      <c r="P847" s="64">
        <v>0</v>
      </c>
      <c r="Q847" s="64">
        <v>0</v>
      </c>
      <c r="R847" s="64">
        <v>0</v>
      </c>
      <c r="S847" s="64">
        <v>4201</v>
      </c>
      <c r="T847" s="60">
        <v>0</v>
      </c>
    </row>
    <row r="848" spans="1:20" ht="14.45" hidden="1" customHeight="1" outlineLevel="4" collapsed="1" x14ac:dyDescent="0.25">
      <c r="A848" s="47" t="s">
        <v>2</v>
      </c>
      <c r="B848" s="47" t="s">
        <v>2</v>
      </c>
      <c r="C848" s="62" t="s">
        <v>2</v>
      </c>
      <c r="D848" s="63" t="s">
        <v>2</v>
      </c>
      <c r="E848" s="63" t="s">
        <v>2</v>
      </c>
      <c r="F848" s="47" t="s">
        <v>2</v>
      </c>
      <c r="H848" s="64">
        <v>0</v>
      </c>
      <c r="I848" s="64">
        <v>8807</v>
      </c>
      <c r="J848" s="64">
        <v>8807</v>
      </c>
      <c r="K848" s="64">
        <v>0</v>
      </c>
      <c r="L848" s="64">
        <v>0</v>
      </c>
      <c r="M848" s="64">
        <v>0</v>
      </c>
      <c r="N848" s="64">
        <v>8807</v>
      </c>
      <c r="O848" s="60">
        <v>0</v>
      </c>
      <c r="P848" s="64">
        <v>0</v>
      </c>
      <c r="Q848" s="64">
        <v>0</v>
      </c>
      <c r="R848" s="64">
        <v>0</v>
      </c>
      <c r="S848" s="64">
        <v>8807</v>
      </c>
      <c r="T848" s="60">
        <v>0</v>
      </c>
    </row>
    <row r="849" spans="1:20" ht="14.45" hidden="1" customHeight="1" outlineLevel="4" collapsed="1" x14ac:dyDescent="0.25">
      <c r="A849" s="47" t="s">
        <v>2</v>
      </c>
      <c r="B849" s="47" t="s">
        <v>2</v>
      </c>
      <c r="C849" s="62" t="s">
        <v>2</v>
      </c>
      <c r="D849" s="63" t="s">
        <v>2</v>
      </c>
      <c r="E849" s="63" t="s">
        <v>2</v>
      </c>
      <c r="F849" s="47" t="s">
        <v>2</v>
      </c>
      <c r="H849" s="64">
        <v>0</v>
      </c>
      <c r="I849" s="64">
        <v>8924</v>
      </c>
      <c r="J849" s="64">
        <v>8924</v>
      </c>
      <c r="K849" s="64">
        <v>0</v>
      </c>
      <c r="L849" s="64">
        <v>0</v>
      </c>
      <c r="M849" s="64">
        <v>0</v>
      </c>
      <c r="N849" s="64">
        <v>8924</v>
      </c>
      <c r="O849" s="60">
        <v>0</v>
      </c>
      <c r="P849" s="64">
        <v>0</v>
      </c>
      <c r="Q849" s="64">
        <v>0</v>
      </c>
      <c r="R849" s="64">
        <v>0</v>
      </c>
      <c r="S849" s="64">
        <v>8924</v>
      </c>
      <c r="T849" s="60">
        <v>0</v>
      </c>
    </row>
    <row r="850" spans="1:20" ht="14.45" hidden="1" customHeight="1" outlineLevel="4" collapsed="1" x14ac:dyDescent="0.25">
      <c r="A850" s="47" t="s">
        <v>2</v>
      </c>
      <c r="B850" s="47" t="s">
        <v>2</v>
      </c>
      <c r="C850" s="62" t="s">
        <v>2</v>
      </c>
      <c r="D850" s="63" t="s">
        <v>2</v>
      </c>
      <c r="E850" s="63" t="s">
        <v>2</v>
      </c>
      <c r="F850" s="47" t="s">
        <v>2</v>
      </c>
      <c r="H850" s="64">
        <v>15000</v>
      </c>
      <c r="I850" s="64">
        <v>100214</v>
      </c>
      <c r="J850" s="64">
        <v>115214</v>
      </c>
      <c r="K850" s="64">
        <v>6034.73</v>
      </c>
      <c r="L850" s="64">
        <v>0</v>
      </c>
      <c r="M850" s="64">
        <v>6034.73</v>
      </c>
      <c r="N850" s="64">
        <v>109179.27</v>
      </c>
      <c r="O850" s="60">
        <v>5.2378443591924589E-2</v>
      </c>
      <c r="P850" s="64">
        <v>29918.443332999999</v>
      </c>
      <c r="Q850" s="65">
        <v>-15421</v>
      </c>
      <c r="R850" s="64">
        <v>14497.443332999999</v>
      </c>
      <c r="S850" s="64">
        <v>100716.556667</v>
      </c>
      <c r="T850" s="60">
        <v>0.12583057035603312</v>
      </c>
    </row>
    <row r="851" spans="1:20" ht="14.45" hidden="1" customHeight="1" outlineLevel="4" collapsed="1" x14ac:dyDescent="0.25">
      <c r="A851" s="47" t="s">
        <v>2</v>
      </c>
      <c r="B851" s="47" t="s">
        <v>2</v>
      </c>
      <c r="C851" s="62" t="s">
        <v>2</v>
      </c>
      <c r="D851" s="63" t="s">
        <v>2</v>
      </c>
      <c r="E851" s="63" t="s">
        <v>2</v>
      </c>
      <c r="F851" s="47" t="s">
        <v>2</v>
      </c>
      <c r="H851" s="64">
        <v>8500</v>
      </c>
      <c r="I851" s="64">
        <v>0</v>
      </c>
      <c r="J851" s="64">
        <v>8500</v>
      </c>
      <c r="K851" s="64">
        <v>2232.86</v>
      </c>
      <c r="L851" s="64">
        <v>0</v>
      </c>
      <c r="M851" s="64">
        <v>2232.86</v>
      </c>
      <c r="N851" s="64">
        <v>6267.14</v>
      </c>
      <c r="O851" s="60">
        <v>0.26268941176470589</v>
      </c>
      <c r="P851" s="64">
        <v>9560.5366670000003</v>
      </c>
      <c r="Q851" s="64">
        <v>0</v>
      </c>
      <c r="R851" s="64">
        <v>9560.5366670000003</v>
      </c>
      <c r="S851" s="65">
        <v>-1060.5366670000001</v>
      </c>
      <c r="T851" s="60">
        <v>1.1247690196470588</v>
      </c>
    </row>
    <row r="852" spans="1:20" ht="14.45" hidden="1" customHeight="1" outlineLevel="4" collapsed="1" x14ac:dyDescent="0.25">
      <c r="A852" s="47" t="s">
        <v>2</v>
      </c>
      <c r="B852" s="47" t="s">
        <v>2</v>
      </c>
      <c r="C852" s="62" t="s">
        <v>2</v>
      </c>
      <c r="D852" s="63" t="s">
        <v>2</v>
      </c>
      <c r="E852" s="63" t="s">
        <v>2</v>
      </c>
      <c r="F852" s="47" t="s">
        <v>2</v>
      </c>
      <c r="H852" s="64">
        <v>0</v>
      </c>
      <c r="I852" s="64">
        <v>49462</v>
      </c>
      <c r="J852" s="64">
        <v>49462</v>
      </c>
      <c r="K852" s="64">
        <v>0</v>
      </c>
      <c r="L852" s="64">
        <v>0</v>
      </c>
      <c r="M852" s="64">
        <v>0</v>
      </c>
      <c r="N852" s="64">
        <v>49462</v>
      </c>
      <c r="O852" s="60">
        <v>0</v>
      </c>
      <c r="P852" s="64">
        <v>0</v>
      </c>
      <c r="Q852" s="64">
        <v>0</v>
      </c>
      <c r="R852" s="64">
        <v>0</v>
      </c>
      <c r="S852" s="64">
        <v>49462</v>
      </c>
      <c r="T852" s="60">
        <v>0</v>
      </c>
    </row>
    <row r="853" spans="1:20" ht="14.45" hidden="1" customHeight="1" outlineLevel="4" collapsed="1" x14ac:dyDescent="0.25">
      <c r="A853" s="47" t="s">
        <v>2</v>
      </c>
      <c r="B853" s="47" t="s">
        <v>2</v>
      </c>
      <c r="C853" s="62" t="s">
        <v>2</v>
      </c>
      <c r="D853" s="63" t="s">
        <v>2</v>
      </c>
      <c r="E853" s="63" t="s">
        <v>2</v>
      </c>
      <c r="F853" s="47" t="s">
        <v>2</v>
      </c>
      <c r="H853" s="64">
        <v>0</v>
      </c>
      <c r="I853" s="64">
        <v>0</v>
      </c>
      <c r="J853" s="64">
        <v>0</v>
      </c>
      <c r="K853" s="64">
        <v>3731.52</v>
      </c>
      <c r="L853" s="64">
        <v>0</v>
      </c>
      <c r="M853" s="64">
        <v>3731.52</v>
      </c>
      <c r="N853" s="65">
        <v>-3731.52</v>
      </c>
      <c r="O853" s="67">
        <v>-1</v>
      </c>
      <c r="P853" s="64">
        <v>3731.52</v>
      </c>
      <c r="Q853" s="64">
        <v>0</v>
      </c>
      <c r="R853" s="64">
        <v>3731.52</v>
      </c>
      <c r="S853" s="65">
        <v>-3731.52</v>
      </c>
      <c r="T853" s="67">
        <v>-1</v>
      </c>
    </row>
    <row r="854" spans="1:20" ht="14.45" hidden="1" customHeight="1" outlineLevel="4" collapsed="1" x14ac:dyDescent="0.25">
      <c r="A854" s="47" t="s">
        <v>2</v>
      </c>
      <c r="B854" s="47" t="s">
        <v>2</v>
      </c>
      <c r="C854" s="62" t="s">
        <v>2</v>
      </c>
      <c r="D854" s="63" t="s">
        <v>2</v>
      </c>
      <c r="E854" s="63" t="s">
        <v>2</v>
      </c>
      <c r="F854" s="47" t="s">
        <v>2</v>
      </c>
      <c r="H854" s="64">
        <v>0</v>
      </c>
      <c r="I854" s="64">
        <v>8942</v>
      </c>
      <c r="J854" s="64">
        <v>8942</v>
      </c>
      <c r="K854" s="64">
        <v>0</v>
      </c>
      <c r="L854" s="64">
        <v>0</v>
      </c>
      <c r="M854" s="64">
        <v>0</v>
      </c>
      <c r="N854" s="64">
        <v>8942</v>
      </c>
      <c r="O854" s="60">
        <v>0</v>
      </c>
      <c r="P854" s="64">
        <v>0</v>
      </c>
      <c r="Q854" s="64">
        <v>0</v>
      </c>
      <c r="R854" s="64">
        <v>0</v>
      </c>
      <c r="S854" s="64">
        <v>8942</v>
      </c>
      <c r="T854" s="60">
        <v>0</v>
      </c>
    </row>
    <row r="855" spans="1:20" ht="14.45" hidden="1" customHeight="1" outlineLevel="4" collapsed="1" x14ac:dyDescent="0.25">
      <c r="A855" s="47" t="s">
        <v>2</v>
      </c>
      <c r="B855" s="47" t="s">
        <v>2</v>
      </c>
      <c r="C855" s="62" t="s">
        <v>2</v>
      </c>
      <c r="D855" s="63" t="s">
        <v>2</v>
      </c>
      <c r="E855" s="63" t="s">
        <v>2</v>
      </c>
      <c r="F855" s="47" t="s">
        <v>2</v>
      </c>
      <c r="H855" s="64">
        <v>0</v>
      </c>
      <c r="I855" s="64">
        <v>21870</v>
      </c>
      <c r="J855" s="64">
        <v>21870</v>
      </c>
      <c r="K855" s="64">
        <v>0</v>
      </c>
      <c r="L855" s="64">
        <v>0</v>
      </c>
      <c r="M855" s="64">
        <v>0</v>
      </c>
      <c r="N855" s="64">
        <v>21870</v>
      </c>
      <c r="O855" s="60">
        <v>0</v>
      </c>
      <c r="P855" s="64">
        <v>0</v>
      </c>
      <c r="Q855" s="64">
        <v>0</v>
      </c>
      <c r="R855" s="64">
        <v>0</v>
      </c>
      <c r="S855" s="64">
        <v>21870</v>
      </c>
      <c r="T855" s="60">
        <v>0</v>
      </c>
    </row>
    <row r="856" spans="1:20" ht="14.45" hidden="1" customHeight="1" outlineLevel="4" collapsed="1" x14ac:dyDescent="0.25">
      <c r="A856" s="47" t="s">
        <v>2</v>
      </c>
      <c r="B856" s="47" t="s">
        <v>2</v>
      </c>
      <c r="C856" s="62" t="s">
        <v>2</v>
      </c>
      <c r="D856" s="63" t="s">
        <v>2</v>
      </c>
      <c r="E856" s="63" t="s">
        <v>2</v>
      </c>
      <c r="F856" s="47" t="s">
        <v>2</v>
      </c>
      <c r="H856" s="64">
        <v>0</v>
      </c>
      <c r="I856" s="64">
        <v>3000</v>
      </c>
      <c r="J856" s="64">
        <v>3000</v>
      </c>
      <c r="K856" s="64">
        <v>0</v>
      </c>
      <c r="L856" s="64">
        <v>0</v>
      </c>
      <c r="M856" s="64">
        <v>0</v>
      </c>
      <c r="N856" s="64">
        <v>3000</v>
      </c>
      <c r="O856" s="60">
        <v>0</v>
      </c>
      <c r="P856" s="64">
        <v>0</v>
      </c>
      <c r="Q856" s="64">
        <v>0</v>
      </c>
      <c r="R856" s="64">
        <v>0</v>
      </c>
      <c r="S856" s="64">
        <v>3000</v>
      </c>
      <c r="T856" s="60">
        <v>0</v>
      </c>
    </row>
    <row r="857" spans="1:20" ht="14.45" hidden="1" customHeight="1" outlineLevel="4" collapsed="1" x14ac:dyDescent="0.25">
      <c r="A857" s="47" t="s">
        <v>2</v>
      </c>
      <c r="B857" s="47" t="s">
        <v>2</v>
      </c>
      <c r="C857" s="62" t="s">
        <v>2</v>
      </c>
      <c r="D857" s="63" t="s">
        <v>2</v>
      </c>
      <c r="E857" s="63" t="s">
        <v>2</v>
      </c>
      <c r="F857" s="47" t="s">
        <v>2</v>
      </c>
      <c r="H857" s="64">
        <v>0</v>
      </c>
      <c r="I857" s="64">
        <v>16895</v>
      </c>
      <c r="J857" s="64">
        <v>16895</v>
      </c>
      <c r="K857" s="64">
        <v>0</v>
      </c>
      <c r="L857" s="64">
        <v>0</v>
      </c>
      <c r="M857" s="64">
        <v>0</v>
      </c>
      <c r="N857" s="64">
        <v>16895</v>
      </c>
      <c r="O857" s="60">
        <v>0</v>
      </c>
      <c r="P857" s="64">
        <v>0</v>
      </c>
      <c r="Q857" s="64">
        <v>0</v>
      </c>
      <c r="R857" s="64">
        <v>0</v>
      </c>
      <c r="S857" s="64">
        <v>16895</v>
      </c>
      <c r="T857" s="60">
        <v>0</v>
      </c>
    </row>
    <row r="858" spans="1:20" ht="14.45" hidden="1" customHeight="1" outlineLevel="4" collapsed="1" x14ac:dyDescent="0.25">
      <c r="A858" s="47" t="s">
        <v>2</v>
      </c>
      <c r="B858" s="47" t="s">
        <v>2</v>
      </c>
      <c r="C858" s="62" t="s">
        <v>2</v>
      </c>
      <c r="D858" s="63" t="s">
        <v>2</v>
      </c>
      <c r="E858" s="63" t="s">
        <v>2</v>
      </c>
      <c r="F858" s="47" t="s">
        <v>2</v>
      </c>
      <c r="H858" s="64">
        <v>0</v>
      </c>
      <c r="I858" s="64">
        <v>6806</v>
      </c>
      <c r="J858" s="64">
        <v>6806</v>
      </c>
      <c r="K858" s="64">
        <v>0</v>
      </c>
      <c r="L858" s="64">
        <v>0</v>
      </c>
      <c r="M858" s="64">
        <v>0</v>
      </c>
      <c r="N858" s="64">
        <v>6806</v>
      </c>
      <c r="O858" s="60">
        <v>0</v>
      </c>
      <c r="P858" s="64">
        <v>0</v>
      </c>
      <c r="Q858" s="64">
        <v>0</v>
      </c>
      <c r="R858" s="64">
        <v>0</v>
      </c>
      <c r="S858" s="64">
        <v>6806</v>
      </c>
      <c r="T858" s="60">
        <v>0</v>
      </c>
    </row>
    <row r="859" spans="1:20" ht="14.45" hidden="1" customHeight="1" outlineLevel="4" collapsed="1" x14ac:dyDescent="0.25">
      <c r="A859" s="47" t="s">
        <v>2</v>
      </c>
      <c r="B859" s="47" t="s">
        <v>2</v>
      </c>
      <c r="C859" s="62" t="s">
        <v>2</v>
      </c>
      <c r="D859" s="63" t="s">
        <v>2</v>
      </c>
      <c r="E859" s="63" t="s">
        <v>2</v>
      </c>
      <c r="F859" s="47" t="s">
        <v>2</v>
      </c>
      <c r="H859" s="64">
        <v>0</v>
      </c>
      <c r="I859" s="64">
        <v>19629</v>
      </c>
      <c r="J859" s="64">
        <v>19629</v>
      </c>
      <c r="K859" s="64">
        <v>0</v>
      </c>
      <c r="L859" s="64">
        <v>0</v>
      </c>
      <c r="M859" s="64">
        <v>0</v>
      </c>
      <c r="N859" s="64">
        <v>19629</v>
      </c>
      <c r="O859" s="60">
        <v>0</v>
      </c>
      <c r="P859" s="64">
        <v>0</v>
      </c>
      <c r="Q859" s="64">
        <v>0</v>
      </c>
      <c r="R859" s="64">
        <v>0</v>
      </c>
      <c r="S859" s="64">
        <v>19629</v>
      </c>
      <c r="T859" s="60">
        <v>0</v>
      </c>
    </row>
    <row r="860" spans="1:20" ht="14.45" hidden="1" customHeight="1" outlineLevel="4" collapsed="1" x14ac:dyDescent="0.25">
      <c r="A860" s="47" t="s">
        <v>2</v>
      </c>
      <c r="B860" s="47" t="s">
        <v>2</v>
      </c>
      <c r="C860" s="62" t="s">
        <v>2</v>
      </c>
      <c r="D860" s="63" t="s">
        <v>2</v>
      </c>
      <c r="E860" s="63" t="s">
        <v>2</v>
      </c>
      <c r="F860" s="47" t="s">
        <v>2</v>
      </c>
      <c r="H860" s="64">
        <v>0</v>
      </c>
      <c r="I860" s="64">
        <v>3916</v>
      </c>
      <c r="J860" s="64">
        <v>3916</v>
      </c>
      <c r="K860" s="64">
        <v>120</v>
      </c>
      <c r="L860" s="64">
        <v>0</v>
      </c>
      <c r="M860" s="64">
        <v>120</v>
      </c>
      <c r="N860" s="64">
        <v>3796</v>
      </c>
      <c r="O860" s="60">
        <v>3.0643513789581207E-2</v>
      </c>
      <c r="P860" s="64">
        <v>120</v>
      </c>
      <c r="Q860" s="64">
        <v>0</v>
      </c>
      <c r="R860" s="64">
        <v>120</v>
      </c>
      <c r="S860" s="64">
        <v>3796</v>
      </c>
      <c r="T860" s="60">
        <v>3.0643513789581207E-2</v>
      </c>
    </row>
    <row r="861" spans="1:20" ht="14.45" hidden="1" customHeight="1" outlineLevel="4" collapsed="1" x14ac:dyDescent="0.25">
      <c r="A861" s="47" t="s">
        <v>2</v>
      </c>
      <c r="B861" s="47" t="s">
        <v>2</v>
      </c>
      <c r="C861" s="62" t="s">
        <v>2</v>
      </c>
      <c r="D861" s="63" t="s">
        <v>2</v>
      </c>
      <c r="E861" s="63" t="s">
        <v>2</v>
      </c>
      <c r="F861" s="47" t="s">
        <v>2</v>
      </c>
      <c r="H861" s="64">
        <v>0</v>
      </c>
      <c r="I861" s="64">
        <v>5446</v>
      </c>
      <c r="J861" s="64">
        <v>5446</v>
      </c>
      <c r="K861" s="64">
        <v>0</v>
      </c>
      <c r="L861" s="64">
        <v>0</v>
      </c>
      <c r="M861" s="64">
        <v>0</v>
      </c>
      <c r="N861" s="64">
        <v>5446</v>
      </c>
      <c r="O861" s="60">
        <v>0</v>
      </c>
      <c r="P861" s="64">
        <v>0</v>
      </c>
      <c r="Q861" s="64">
        <v>0</v>
      </c>
      <c r="R861" s="64">
        <v>0</v>
      </c>
      <c r="S861" s="64">
        <v>5446</v>
      </c>
      <c r="T861" s="60">
        <v>0</v>
      </c>
    </row>
    <row r="862" spans="1:20" ht="14.45" hidden="1" customHeight="1" outlineLevel="4" collapsed="1" x14ac:dyDescent="0.25">
      <c r="A862" s="47" t="s">
        <v>2</v>
      </c>
      <c r="B862" s="47" t="s">
        <v>2</v>
      </c>
      <c r="C862" s="62" t="s">
        <v>2</v>
      </c>
      <c r="D862" s="63" t="s">
        <v>2</v>
      </c>
      <c r="E862" s="63" t="s">
        <v>2</v>
      </c>
      <c r="F862" s="47" t="s">
        <v>2</v>
      </c>
      <c r="H862" s="64">
        <v>0</v>
      </c>
      <c r="I862" s="65">
        <v>-15000</v>
      </c>
      <c r="J862" s="65">
        <v>-15000</v>
      </c>
      <c r="K862" s="64">
        <v>0</v>
      </c>
      <c r="L862" s="64">
        <v>0</v>
      </c>
      <c r="M862" s="64">
        <v>0</v>
      </c>
      <c r="N862" s="65">
        <v>-15000</v>
      </c>
      <c r="O862" s="60">
        <v>0</v>
      </c>
      <c r="P862" s="64">
        <v>0</v>
      </c>
      <c r="Q862" s="64">
        <v>0</v>
      </c>
      <c r="R862" s="64">
        <v>0</v>
      </c>
      <c r="S862" s="65">
        <v>-15000</v>
      </c>
      <c r="T862" s="60">
        <v>0</v>
      </c>
    </row>
    <row r="863" spans="1:20" ht="14.45" hidden="1" customHeight="1" outlineLevel="4" collapsed="1" x14ac:dyDescent="0.25">
      <c r="A863" s="47" t="s">
        <v>2</v>
      </c>
      <c r="B863" s="47" t="s">
        <v>2</v>
      </c>
      <c r="C863" s="62" t="s">
        <v>2</v>
      </c>
      <c r="D863" s="63" t="s">
        <v>2</v>
      </c>
      <c r="E863" s="63" t="s">
        <v>2</v>
      </c>
      <c r="F863" s="47" t="s">
        <v>2</v>
      </c>
      <c r="H863" s="64">
        <v>65132</v>
      </c>
      <c r="I863" s="64">
        <v>0</v>
      </c>
      <c r="J863" s="64">
        <v>65132</v>
      </c>
      <c r="K863" s="64">
        <v>34185.93</v>
      </c>
      <c r="L863" s="64">
        <v>3200</v>
      </c>
      <c r="M863" s="64">
        <v>37385.93</v>
      </c>
      <c r="N863" s="64">
        <v>27746.07</v>
      </c>
      <c r="O863" s="60">
        <v>0.57400248725664804</v>
      </c>
      <c r="P863" s="64">
        <v>142101.32000099999</v>
      </c>
      <c r="Q863" s="65">
        <v>-80409</v>
      </c>
      <c r="R863" s="64">
        <v>61692.320001</v>
      </c>
      <c r="S863" s="64">
        <v>239.67999900000001</v>
      </c>
      <c r="T863" s="60">
        <v>0.99632008845114539</v>
      </c>
    </row>
    <row r="864" spans="1:20" ht="14.45" hidden="1" customHeight="1" outlineLevel="4" collapsed="1" x14ac:dyDescent="0.25">
      <c r="A864" s="47" t="s">
        <v>2</v>
      </c>
      <c r="B864" s="47" t="s">
        <v>2</v>
      </c>
      <c r="C864" s="62" t="s">
        <v>2</v>
      </c>
      <c r="D864" s="63" t="s">
        <v>2</v>
      </c>
      <c r="E864" s="63" t="s">
        <v>2</v>
      </c>
      <c r="F864" s="47" t="s">
        <v>2</v>
      </c>
      <c r="H864" s="64">
        <v>48895</v>
      </c>
      <c r="I864" s="64">
        <v>0</v>
      </c>
      <c r="J864" s="64">
        <v>48895</v>
      </c>
      <c r="K864" s="64">
        <v>6336.69</v>
      </c>
      <c r="L864" s="64">
        <v>0</v>
      </c>
      <c r="M864" s="64">
        <v>6336.69</v>
      </c>
      <c r="N864" s="64">
        <v>42558.31</v>
      </c>
      <c r="O864" s="60">
        <v>0.12959791389712649</v>
      </c>
      <c r="P864" s="64">
        <v>71074.393333999993</v>
      </c>
      <c r="Q864" s="64">
        <v>0</v>
      </c>
      <c r="R864" s="64">
        <v>71074.393333999993</v>
      </c>
      <c r="S864" s="65">
        <v>-22179.393334</v>
      </c>
      <c r="T864" s="60">
        <v>1.4536127075161061</v>
      </c>
    </row>
    <row r="865" spans="1:20" ht="14.45" hidden="1" customHeight="1" outlineLevel="4" collapsed="1" x14ac:dyDescent="0.25">
      <c r="A865" s="47" t="s">
        <v>2</v>
      </c>
      <c r="B865" s="47" t="s">
        <v>2</v>
      </c>
      <c r="C865" s="62" t="s">
        <v>2</v>
      </c>
      <c r="D865" s="63" t="s">
        <v>2</v>
      </c>
      <c r="E865" s="63" t="s">
        <v>2</v>
      </c>
      <c r="F865" s="47" t="s">
        <v>2</v>
      </c>
      <c r="H865" s="64">
        <v>0</v>
      </c>
      <c r="I865" s="64">
        <v>0</v>
      </c>
      <c r="J865" s="64">
        <v>0</v>
      </c>
      <c r="K865" s="64">
        <v>97.96</v>
      </c>
      <c r="L865" s="64">
        <v>0</v>
      </c>
      <c r="M865" s="64">
        <v>97.96</v>
      </c>
      <c r="N865" s="65">
        <v>-97.96</v>
      </c>
      <c r="O865" s="67">
        <v>-1</v>
      </c>
      <c r="P865" s="64">
        <v>97.96</v>
      </c>
      <c r="Q865" s="64">
        <v>0</v>
      </c>
      <c r="R865" s="64">
        <v>97.96</v>
      </c>
      <c r="S865" s="65">
        <v>-97.96</v>
      </c>
      <c r="T865" s="67">
        <v>-1</v>
      </c>
    </row>
    <row r="866" spans="1:20" ht="14.45" hidden="1" customHeight="1" outlineLevel="4" collapsed="1" x14ac:dyDescent="0.25">
      <c r="A866" s="47" t="s">
        <v>2</v>
      </c>
      <c r="B866" s="47" t="s">
        <v>2</v>
      </c>
      <c r="C866" s="62" t="s">
        <v>2</v>
      </c>
      <c r="D866" s="63" t="s">
        <v>2</v>
      </c>
      <c r="E866" s="63" t="s">
        <v>2</v>
      </c>
      <c r="F866" s="47" t="s">
        <v>2</v>
      </c>
      <c r="H866" s="64">
        <v>30000</v>
      </c>
      <c r="I866" s="64">
        <v>714</v>
      </c>
      <c r="J866" s="64">
        <v>30714</v>
      </c>
      <c r="K866" s="64">
        <v>8086.1</v>
      </c>
      <c r="L866" s="64">
        <v>0</v>
      </c>
      <c r="M866" s="64">
        <v>8086.1</v>
      </c>
      <c r="N866" s="64">
        <v>22627.9</v>
      </c>
      <c r="O866" s="60">
        <v>0.26327082112391742</v>
      </c>
      <c r="P866" s="64">
        <v>8086.1</v>
      </c>
      <c r="Q866" s="64">
        <v>0</v>
      </c>
      <c r="R866" s="64">
        <v>8086.1</v>
      </c>
      <c r="S866" s="64">
        <v>22627.9</v>
      </c>
      <c r="T866" s="60">
        <v>0.26327082112391742</v>
      </c>
    </row>
    <row r="867" spans="1:20" ht="14.45" hidden="1" customHeight="1" outlineLevel="4" collapsed="1" x14ac:dyDescent="0.25">
      <c r="A867" s="47" t="s">
        <v>2</v>
      </c>
      <c r="B867" s="47" t="s">
        <v>2</v>
      </c>
      <c r="C867" s="62" t="s">
        <v>2</v>
      </c>
      <c r="D867" s="63" t="s">
        <v>2</v>
      </c>
      <c r="E867" s="63" t="s">
        <v>2</v>
      </c>
      <c r="F867" s="47" t="s">
        <v>2</v>
      </c>
      <c r="H867" s="64">
        <v>399622</v>
      </c>
      <c r="I867" s="64">
        <v>41277</v>
      </c>
      <c r="J867" s="64">
        <v>440899</v>
      </c>
      <c r="K867" s="64">
        <v>96849.77</v>
      </c>
      <c r="L867" s="64">
        <v>0</v>
      </c>
      <c r="M867" s="64">
        <v>96849.77</v>
      </c>
      <c r="N867" s="64">
        <v>344049.23</v>
      </c>
      <c r="O867" s="60">
        <v>0.21966429953345323</v>
      </c>
      <c r="P867" s="64">
        <v>403015.28333300003</v>
      </c>
      <c r="Q867" s="64">
        <v>32970</v>
      </c>
      <c r="R867" s="64">
        <v>435985.28333300003</v>
      </c>
      <c r="S867" s="64">
        <v>4913.7166669999997</v>
      </c>
      <c r="T867" s="60">
        <v>0.98885523290594901</v>
      </c>
    </row>
    <row r="868" spans="1:20" ht="14.45" hidden="1" customHeight="1" outlineLevel="4" collapsed="1" x14ac:dyDescent="0.25">
      <c r="A868" s="47" t="s">
        <v>2</v>
      </c>
      <c r="B868" s="47" t="s">
        <v>2</v>
      </c>
      <c r="C868" s="62" t="s">
        <v>2</v>
      </c>
      <c r="D868" s="63" t="s">
        <v>2</v>
      </c>
      <c r="E868" s="63" t="s">
        <v>2</v>
      </c>
      <c r="F868" s="47" t="s">
        <v>2</v>
      </c>
      <c r="H868" s="64">
        <v>0</v>
      </c>
      <c r="I868" s="64">
        <v>0</v>
      </c>
      <c r="J868" s="64">
        <v>0</v>
      </c>
      <c r="K868" s="64">
        <v>1032</v>
      </c>
      <c r="L868" s="64">
        <v>0</v>
      </c>
      <c r="M868" s="64">
        <v>1032</v>
      </c>
      <c r="N868" s="65">
        <v>-1032</v>
      </c>
      <c r="O868" s="67">
        <v>-1</v>
      </c>
      <c r="P868" s="64">
        <v>1032</v>
      </c>
      <c r="Q868" s="64">
        <v>0</v>
      </c>
      <c r="R868" s="64">
        <v>1032</v>
      </c>
      <c r="S868" s="65">
        <v>-1032</v>
      </c>
      <c r="T868" s="67">
        <v>-1</v>
      </c>
    </row>
    <row r="869" spans="1:20" ht="14.45" hidden="1" customHeight="1" outlineLevel="4" collapsed="1" x14ac:dyDescent="0.25">
      <c r="A869" s="47" t="s">
        <v>2</v>
      </c>
      <c r="B869" s="47" t="s">
        <v>2</v>
      </c>
      <c r="C869" s="62" t="s">
        <v>2</v>
      </c>
      <c r="D869" s="63" t="s">
        <v>2</v>
      </c>
      <c r="E869" s="63" t="s">
        <v>2</v>
      </c>
      <c r="F869" s="47" t="s">
        <v>2</v>
      </c>
      <c r="H869" s="64">
        <v>0</v>
      </c>
      <c r="I869" s="64">
        <v>0</v>
      </c>
      <c r="J869" s="64">
        <v>0</v>
      </c>
      <c r="K869" s="65">
        <v>-104.16</v>
      </c>
      <c r="L869" s="64">
        <v>0</v>
      </c>
      <c r="M869" s="65">
        <v>-104.16</v>
      </c>
      <c r="N869" s="64">
        <v>104.16</v>
      </c>
      <c r="O869" s="67">
        <v>-1</v>
      </c>
      <c r="P869" s="65">
        <v>-2339.54</v>
      </c>
      <c r="Q869" s="64">
        <v>0</v>
      </c>
      <c r="R869" s="65">
        <v>-2339.54</v>
      </c>
      <c r="S869" s="64">
        <v>2339.54</v>
      </c>
      <c r="T869" s="67">
        <v>-1</v>
      </c>
    </row>
    <row r="870" spans="1:20" ht="14.45" hidden="1" customHeight="1" outlineLevel="4" collapsed="1" x14ac:dyDescent="0.25">
      <c r="A870" s="47" t="s">
        <v>2</v>
      </c>
      <c r="B870" s="47" t="s">
        <v>2</v>
      </c>
      <c r="C870" s="62" t="s">
        <v>2</v>
      </c>
      <c r="D870" s="63" t="s">
        <v>2</v>
      </c>
      <c r="E870" s="63" t="s">
        <v>2</v>
      </c>
      <c r="F870" s="47" t="s">
        <v>2</v>
      </c>
      <c r="H870" s="64">
        <v>0</v>
      </c>
      <c r="I870" s="64">
        <v>0</v>
      </c>
      <c r="J870" s="64">
        <v>0</v>
      </c>
      <c r="K870" s="64">
        <v>9428.7099999999991</v>
      </c>
      <c r="L870" s="64">
        <v>0</v>
      </c>
      <c r="M870" s="64">
        <v>9428.7099999999991</v>
      </c>
      <c r="N870" s="65">
        <v>-9428.7099999999991</v>
      </c>
      <c r="O870" s="67">
        <v>-1</v>
      </c>
      <c r="P870" s="65">
        <v>-489134.21333200001</v>
      </c>
      <c r="Q870" s="64">
        <v>0</v>
      </c>
      <c r="R870" s="65">
        <v>-489134.21333200001</v>
      </c>
      <c r="S870" s="64">
        <v>489134.21333200001</v>
      </c>
      <c r="T870" s="67">
        <v>-1</v>
      </c>
    </row>
    <row r="871" spans="1:20" ht="14.45" hidden="1" customHeight="1" outlineLevel="4" collapsed="1" x14ac:dyDescent="0.25">
      <c r="A871" s="47" t="s">
        <v>2</v>
      </c>
      <c r="B871" s="47" t="s">
        <v>2</v>
      </c>
      <c r="C871" s="62" t="s">
        <v>2</v>
      </c>
      <c r="D871" s="63" t="s">
        <v>2</v>
      </c>
      <c r="E871" s="63" t="s">
        <v>2</v>
      </c>
      <c r="F871" s="47" t="s">
        <v>2</v>
      </c>
      <c r="H871" s="64">
        <v>0</v>
      </c>
      <c r="I871" s="65">
        <v>-4280</v>
      </c>
      <c r="J871" s="65">
        <v>-4280</v>
      </c>
      <c r="K871" s="64">
        <v>0</v>
      </c>
      <c r="L871" s="64">
        <v>0</v>
      </c>
      <c r="M871" s="64">
        <v>0</v>
      </c>
      <c r="N871" s="65">
        <v>-4280</v>
      </c>
      <c r="O871" s="60">
        <v>0</v>
      </c>
      <c r="P871" s="64">
        <v>0</v>
      </c>
      <c r="Q871" s="64">
        <v>0</v>
      </c>
      <c r="R871" s="64">
        <v>0</v>
      </c>
      <c r="S871" s="65">
        <v>-4280</v>
      </c>
      <c r="T871" s="60">
        <v>0</v>
      </c>
    </row>
    <row r="872" spans="1:20" ht="14.45" hidden="1" customHeight="1" outlineLevel="4" collapsed="1" x14ac:dyDescent="0.25">
      <c r="A872" s="47" t="s">
        <v>2</v>
      </c>
      <c r="B872" s="47" t="s">
        <v>2</v>
      </c>
      <c r="C872" s="62" t="s">
        <v>2</v>
      </c>
      <c r="D872" s="63" t="s">
        <v>2</v>
      </c>
      <c r="E872" s="63" t="s">
        <v>2</v>
      </c>
      <c r="F872" s="47" t="s">
        <v>2</v>
      </c>
      <c r="H872" s="64">
        <v>0</v>
      </c>
      <c r="I872" s="65">
        <v>-676</v>
      </c>
      <c r="J872" s="65">
        <v>-676</v>
      </c>
      <c r="K872" s="64">
        <v>0</v>
      </c>
      <c r="L872" s="64">
        <v>0</v>
      </c>
      <c r="M872" s="64">
        <v>0</v>
      </c>
      <c r="N872" s="65">
        <v>-676</v>
      </c>
      <c r="O872" s="60">
        <v>0</v>
      </c>
      <c r="P872" s="64">
        <v>0</v>
      </c>
      <c r="Q872" s="64">
        <v>0</v>
      </c>
      <c r="R872" s="64">
        <v>0</v>
      </c>
      <c r="S872" s="65">
        <v>-676</v>
      </c>
      <c r="T872" s="60">
        <v>0</v>
      </c>
    </row>
    <row r="873" spans="1:20" ht="14.45" hidden="1" customHeight="1" outlineLevel="4" collapsed="1" x14ac:dyDescent="0.25">
      <c r="A873" s="47" t="s">
        <v>2</v>
      </c>
      <c r="B873" s="47" t="s">
        <v>2</v>
      </c>
      <c r="C873" s="62" t="s">
        <v>2</v>
      </c>
      <c r="D873" s="63" t="s">
        <v>2</v>
      </c>
      <c r="E873" s="63" t="s">
        <v>2</v>
      </c>
      <c r="F873" s="47" t="s">
        <v>2</v>
      </c>
      <c r="H873" s="64">
        <v>0</v>
      </c>
      <c r="I873" s="64">
        <v>0</v>
      </c>
      <c r="J873" s="64">
        <v>0</v>
      </c>
      <c r="K873" s="64">
        <v>0</v>
      </c>
      <c r="L873" s="64">
        <v>0</v>
      </c>
      <c r="M873" s="64">
        <v>0</v>
      </c>
      <c r="N873" s="64">
        <v>0</v>
      </c>
      <c r="O873" s="60">
        <v>0</v>
      </c>
      <c r="P873" s="64">
        <v>0</v>
      </c>
      <c r="Q873" s="65">
        <v>-5000</v>
      </c>
      <c r="R873" s="65">
        <v>-5000</v>
      </c>
      <c r="S873" s="64">
        <v>5000</v>
      </c>
      <c r="T873" s="67">
        <v>-1</v>
      </c>
    </row>
    <row r="874" spans="1:20" ht="14.45" hidden="1" customHeight="1" outlineLevel="4" collapsed="1" x14ac:dyDescent="0.25">
      <c r="A874" s="47" t="s">
        <v>2</v>
      </c>
      <c r="B874" s="47" t="s">
        <v>2</v>
      </c>
      <c r="C874" s="62" t="s">
        <v>2</v>
      </c>
      <c r="D874" s="63" t="s">
        <v>2</v>
      </c>
      <c r="E874" s="63" t="s">
        <v>2</v>
      </c>
      <c r="F874" s="47" t="s">
        <v>2</v>
      </c>
      <c r="H874" s="64">
        <v>0</v>
      </c>
      <c r="I874" s="65">
        <v>-2</v>
      </c>
      <c r="J874" s="65">
        <v>-2</v>
      </c>
      <c r="K874" s="64">
        <v>3234.19</v>
      </c>
      <c r="L874" s="64">
        <v>2355.36</v>
      </c>
      <c r="M874" s="64">
        <v>5589.55</v>
      </c>
      <c r="N874" s="65">
        <v>-5591.55</v>
      </c>
      <c r="O874" s="67">
        <v>-9.99</v>
      </c>
      <c r="P874" s="64">
        <v>12015.603333999999</v>
      </c>
      <c r="Q874" s="64">
        <v>0</v>
      </c>
      <c r="R874" s="64">
        <v>12015.603333999999</v>
      </c>
      <c r="S874" s="65">
        <v>-14372.963334</v>
      </c>
      <c r="T874" s="67">
        <v>-9.99</v>
      </c>
    </row>
    <row r="875" spans="1:20" ht="14.45" hidden="1" customHeight="1" outlineLevel="4" collapsed="1" x14ac:dyDescent="0.25">
      <c r="A875" s="47" t="s">
        <v>2</v>
      </c>
      <c r="B875" s="47" t="s">
        <v>2</v>
      </c>
      <c r="C875" s="62" t="s">
        <v>2</v>
      </c>
      <c r="D875" s="63" t="s">
        <v>2</v>
      </c>
      <c r="E875" s="63" t="s">
        <v>2</v>
      </c>
      <c r="F875" s="47" t="s">
        <v>2</v>
      </c>
      <c r="H875" s="64">
        <v>1000</v>
      </c>
      <c r="I875" s="64">
        <v>4213</v>
      </c>
      <c r="J875" s="64">
        <v>5213</v>
      </c>
      <c r="K875" s="64">
        <v>2921.76</v>
      </c>
      <c r="L875" s="64">
        <v>0</v>
      </c>
      <c r="M875" s="64">
        <v>2921.76</v>
      </c>
      <c r="N875" s="64">
        <v>2291.2399999999998</v>
      </c>
      <c r="O875" s="60">
        <v>0.56047573374256665</v>
      </c>
      <c r="P875" s="64">
        <v>9203.58</v>
      </c>
      <c r="Q875" s="64">
        <v>0</v>
      </c>
      <c r="R875" s="64">
        <v>9203.58</v>
      </c>
      <c r="S875" s="65">
        <v>-3990.58</v>
      </c>
      <c r="T875" s="60">
        <v>1.7655054671014772</v>
      </c>
    </row>
    <row r="876" spans="1:20" ht="14.45" hidden="1" customHeight="1" outlineLevel="4" collapsed="1" x14ac:dyDescent="0.25">
      <c r="A876" s="47" t="s">
        <v>2</v>
      </c>
      <c r="B876" s="47" t="s">
        <v>2</v>
      </c>
      <c r="C876" s="62" t="s">
        <v>2</v>
      </c>
      <c r="D876" s="63" t="s">
        <v>2</v>
      </c>
      <c r="E876" s="63" t="s">
        <v>2</v>
      </c>
      <c r="F876" s="47" t="s">
        <v>2</v>
      </c>
      <c r="H876" s="64">
        <v>0</v>
      </c>
      <c r="I876" s="64">
        <v>0</v>
      </c>
      <c r="J876" s="64">
        <v>0</v>
      </c>
      <c r="K876" s="65">
        <v>-510.05</v>
      </c>
      <c r="L876" s="64">
        <v>0</v>
      </c>
      <c r="M876" s="65">
        <v>-510.05</v>
      </c>
      <c r="N876" s="64">
        <v>510.05</v>
      </c>
      <c r="O876" s="67">
        <v>-1</v>
      </c>
      <c r="P876" s="65">
        <v>-26637.516667</v>
      </c>
      <c r="Q876" s="64">
        <v>0</v>
      </c>
      <c r="R876" s="65">
        <v>-26637.516667</v>
      </c>
      <c r="S876" s="64">
        <v>26637.516667</v>
      </c>
      <c r="T876" s="67">
        <v>-1</v>
      </c>
    </row>
    <row r="877" spans="1:20" ht="14.45" hidden="1" customHeight="1" outlineLevel="4" collapsed="1" x14ac:dyDescent="0.25">
      <c r="A877" s="47" t="s">
        <v>2</v>
      </c>
      <c r="B877" s="47" t="s">
        <v>2</v>
      </c>
      <c r="C877" s="62" t="s">
        <v>2</v>
      </c>
      <c r="D877" s="63" t="s">
        <v>2</v>
      </c>
      <c r="E877" s="63" t="s">
        <v>2</v>
      </c>
      <c r="F877" s="47" t="s">
        <v>2</v>
      </c>
      <c r="H877" s="64">
        <v>8000</v>
      </c>
      <c r="I877" s="64">
        <v>0</v>
      </c>
      <c r="J877" s="64">
        <v>8000</v>
      </c>
      <c r="K877" s="64">
        <v>0</v>
      </c>
      <c r="L877" s="64">
        <v>0</v>
      </c>
      <c r="M877" s="64">
        <v>0</v>
      </c>
      <c r="N877" s="64">
        <v>8000</v>
      </c>
      <c r="O877" s="60">
        <v>0</v>
      </c>
      <c r="P877" s="64">
        <v>2712.18</v>
      </c>
      <c r="Q877" s="64">
        <v>4538</v>
      </c>
      <c r="R877" s="64">
        <v>7250.18</v>
      </c>
      <c r="S877" s="64">
        <v>749.82</v>
      </c>
      <c r="T877" s="60">
        <v>0.90627250000000004</v>
      </c>
    </row>
    <row r="878" spans="1:20" ht="14.45" hidden="1" customHeight="1" outlineLevel="4" collapsed="1" x14ac:dyDescent="0.25">
      <c r="A878" s="47" t="s">
        <v>2</v>
      </c>
      <c r="B878" s="47" t="s">
        <v>2</v>
      </c>
      <c r="C878" s="62" t="s">
        <v>2</v>
      </c>
      <c r="D878" s="63" t="s">
        <v>2</v>
      </c>
      <c r="E878" s="63" t="s">
        <v>2</v>
      </c>
      <c r="F878" s="47" t="s">
        <v>2</v>
      </c>
      <c r="H878" s="64">
        <v>21400</v>
      </c>
      <c r="I878" s="64">
        <v>0</v>
      </c>
      <c r="J878" s="64">
        <v>21400</v>
      </c>
      <c r="K878" s="64">
        <v>4290.22</v>
      </c>
      <c r="L878" s="64">
        <v>0</v>
      </c>
      <c r="M878" s="64">
        <v>4290.22</v>
      </c>
      <c r="N878" s="64">
        <v>17109.78</v>
      </c>
      <c r="O878" s="60">
        <v>0.20047757009345796</v>
      </c>
      <c r="P878" s="64">
        <v>12908.626666</v>
      </c>
      <c r="Q878" s="64">
        <v>7010</v>
      </c>
      <c r="R878" s="64">
        <v>19918.626666</v>
      </c>
      <c r="S878" s="64">
        <v>1481.3733340000001</v>
      </c>
      <c r="T878" s="60">
        <v>0.93077694700934577</v>
      </c>
    </row>
    <row r="879" spans="1:20" ht="14.45" hidden="1" customHeight="1" outlineLevel="4" collapsed="1" x14ac:dyDescent="0.25">
      <c r="A879" s="47" t="s">
        <v>2</v>
      </c>
      <c r="B879" s="47" t="s">
        <v>2</v>
      </c>
      <c r="C879" s="62" t="s">
        <v>2</v>
      </c>
      <c r="D879" s="63" t="s">
        <v>2</v>
      </c>
      <c r="E879" s="63" t="s">
        <v>2</v>
      </c>
      <c r="F879" s="47" t="s">
        <v>2</v>
      </c>
      <c r="H879" s="64">
        <v>1133059</v>
      </c>
      <c r="I879" s="64">
        <v>0</v>
      </c>
      <c r="J879" s="64">
        <v>1133059</v>
      </c>
      <c r="K879" s="64">
        <v>400229.15</v>
      </c>
      <c r="L879" s="64">
        <v>0</v>
      </c>
      <c r="M879" s="64">
        <v>400229.15</v>
      </c>
      <c r="N879" s="64">
        <v>732829.85</v>
      </c>
      <c r="O879" s="60">
        <v>0.35322886981172208</v>
      </c>
      <c r="P879" s="64">
        <v>1299497.469999</v>
      </c>
      <c r="Q879" s="65">
        <v>-166438</v>
      </c>
      <c r="R879" s="64">
        <v>1133059.469999</v>
      </c>
      <c r="S879" s="65">
        <v>-0.469999</v>
      </c>
      <c r="T879" s="60">
        <v>1.0000004148054074</v>
      </c>
    </row>
    <row r="880" spans="1:20" ht="14.45" hidden="1" customHeight="1" outlineLevel="4" collapsed="1" x14ac:dyDescent="0.25">
      <c r="A880" s="47" t="s">
        <v>2</v>
      </c>
      <c r="B880" s="47" t="s">
        <v>2</v>
      </c>
      <c r="C880" s="62" t="s">
        <v>2</v>
      </c>
      <c r="D880" s="63" t="s">
        <v>2</v>
      </c>
      <c r="E880" s="63" t="s">
        <v>2</v>
      </c>
      <c r="F880" s="47" t="s">
        <v>2</v>
      </c>
      <c r="H880" s="64">
        <v>251731</v>
      </c>
      <c r="I880" s="64">
        <v>0</v>
      </c>
      <c r="J880" s="64">
        <v>251731</v>
      </c>
      <c r="K880" s="64">
        <v>56856.67</v>
      </c>
      <c r="L880" s="64">
        <v>6555</v>
      </c>
      <c r="M880" s="64">
        <v>63411.67</v>
      </c>
      <c r="N880" s="64">
        <v>188319.33</v>
      </c>
      <c r="O880" s="60">
        <v>0.25190250704124639</v>
      </c>
      <c r="P880" s="64">
        <v>191490.38333400001</v>
      </c>
      <c r="Q880" s="64">
        <v>53685</v>
      </c>
      <c r="R880" s="64">
        <v>245175.38333400001</v>
      </c>
      <c r="S880" s="64">
        <v>0.61666600000000005</v>
      </c>
      <c r="T880" s="60">
        <v>0.99999755029773851</v>
      </c>
    </row>
    <row r="881" spans="1:20" ht="14.45" hidden="1" customHeight="1" outlineLevel="4" collapsed="1" x14ac:dyDescent="0.25">
      <c r="A881" s="47" t="s">
        <v>2</v>
      </c>
      <c r="B881" s="47" t="s">
        <v>2</v>
      </c>
      <c r="C881" s="62" t="s">
        <v>2</v>
      </c>
      <c r="D881" s="63" t="s">
        <v>2</v>
      </c>
      <c r="E881" s="63" t="s">
        <v>2</v>
      </c>
      <c r="F881" s="47" t="s">
        <v>2</v>
      </c>
      <c r="H881" s="64">
        <v>1616183</v>
      </c>
      <c r="I881" s="64">
        <v>57917</v>
      </c>
      <c r="J881" s="64">
        <v>1674100</v>
      </c>
      <c r="K881" s="64">
        <v>407878.74</v>
      </c>
      <c r="L881" s="64">
        <v>58918.29</v>
      </c>
      <c r="M881" s="64">
        <v>466797.03</v>
      </c>
      <c r="N881" s="64">
        <v>1207302.97</v>
      </c>
      <c r="O881" s="60">
        <v>0.27883461561435996</v>
      </c>
      <c r="P881" s="64">
        <v>1573436.540001</v>
      </c>
      <c r="Q881" s="64">
        <v>41744</v>
      </c>
      <c r="R881" s="64">
        <v>1615180.540001</v>
      </c>
      <c r="S881" s="64">
        <v>1.169999</v>
      </c>
      <c r="T881" s="60">
        <v>0.99999930111761548</v>
      </c>
    </row>
    <row r="882" spans="1:20" ht="14.45" hidden="1" customHeight="1" outlineLevel="4" collapsed="1" x14ac:dyDescent="0.25">
      <c r="A882" s="47" t="s">
        <v>2</v>
      </c>
      <c r="B882" s="47" t="s">
        <v>2</v>
      </c>
      <c r="C882" s="62" t="s">
        <v>2</v>
      </c>
      <c r="D882" s="63" t="s">
        <v>2</v>
      </c>
      <c r="E882" s="63" t="s">
        <v>2</v>
      </c>
      <c r="F882" s="47" t="s">
        <v>2</v>
      </c>
      <c r="H882" s="64">
        <v>214406</v>
      </c>
      <c r="I882" s="64">
        <v>40747</v>
      </c>
      <c r="J882" s="64">
        <v>255153</v>
      </c>
      <c r="K882" s="64">
        <v>4569.46</v>
      </c>
      <c r="L882" s="64">
        <v>66046.679999999993</v>
      </c>
      <c r="M882" s="64">
        <v>70616.14</v>
      </c>
      <c r="N882" s="64">
        <v>184536.86</v>
      </c>
      <c r="O882" s="60">
        <v>0.27675998322575085</v>
      </c>
      <c r="P882" s="64">
        <v>59870.05</v>
      </c>
      <c r="Q882" s="64">
        <v>100760</v>
      </c>
      <c r="R882" s="64">
        <v>160630.04999999999</v>
      </c>
      <c r="S882" s="64">
        <v>28476.27</v>
      </c>
      <c r="T882" s="60">
        <v>0.88839531575172548</v>
      </c>
    </row>
    <row r="883" spans="1:20" ht="14.45" hidden="1" customHeight="1" outlineLevel="4" collapsed="1" x14ac:dyDescent="0.25">
      <c r="A883" s="47" t="s">
        <v>2</v>
      </c>
      <c r="B883" s="47" t="s">
        <v>2</v>
      </c>
      <c r="C883" s="62" t="s">
        <v>2</v>
      </c>
      <c r="D883" s="63" t="s">
        <v>2</v>
      </c>
      <c r="E883" s="63" t="s">
        <v>2</v>
      </c>
      <c r="F883" s="47" t="s">
        <v>2</v>
      </c>
      <c r="H883" s="64">
        <v>8550</v>
      </c>
      <c r="I883" s="64">
        <v>0</v>
      </c>
      <c r="J883" s="64">
        <v>8550</v>
      </c>
      <c r="K883" s="64">
        <v>3163.24</v>
      </c>
      <c r="L883" s="64">
        <v>0</v>
      </c>
      <c r="M883" s="64">
        <v>3163.24</v>
      </c>
      <c r="N883" s="64">
        <v>5386.76</v>
      </c>
      <c r="O883" s="60">
        <v>0.36996959064327484</v>
      </c>
      <c r="P883" s="64">
        <v>6023.43</v>
      </c>
      <c r="Q883" s="64">
        <v>2527</v>
      </c>
      <c r="R883" s="64">
        <v>8550.43</v>
      </c>
      <c r="S883" s="65">
        <v>-0.43</v>
      </c>
      <c r="T883" s="60">
        <v>1.0000502923976609</v>
      </c>
    </row>
    <row r="884" spans="1:20" ht="14.45" hidden="1" customHeight="1" outlineLevel="4" collapsed="1" x14ac:dyDescent="0.25">
      <c r="A884" s="47" t="s">
        <v>2</v>
      </c>
      <c r="B884" s="47" t="s">
        <v>2</v>
      </c>
      <c r="C884" s="62" t="s">
        <v>2</v>
      </c>
      <c r="D884" s="63" t="s">
        <v>2</v>
      </c>
      <c r="E884" s="63" t="s">
        <v>2</v>
      </c>
      <c r="F884" s="47" t="s">
        <v>2</v>
      </c>
      <c r="H884" s="64">
        <v>0</v>
      </c>
      <c r="I884" s="65">
        <v>-644</v>
      </c>
      <c r="J884" s="65">
        <v>-644</v>
      </c>
      <c r="K884" s="64">
        <v>0</v>
      </c>
      <c r="L884" s="64">
        <v>0</v>
      </c>
      <c r="M884" s="64">
        <v>0</v>
      </c>
      <c r="N884" s="65">
        <v>-644</v>
      </c>
      <c r="O884" s="60">
        <v>0</v>
      </c>
      <c r="P884" s="64">
        <v>3743.64</v>
      </c>
      <c r="Q884" s="64">
        <v>0</v>
      </c>
      <c r="R884" s="64">
        <v>3743.64</v>
      </c>
      <c r="S884" s="65">
        <v>-4387.6400000000003</v>
      </c>
      <c r="T884" s="67">
        <v>-5.8131055900621114</v>
      </c>
    </row>
    <row r="885" spans="1:20" ht="14.45" hidden="1" customHeight="1" outlineLevel="4" collapsed="1" x14ac:dyDescent="0.25">
      <c r="A885" s="47" t="s">
        <v>2</v>
      </c>
      <c r="B885" s="47" t="s">
        <v>2</v>
      </c>
      <c r="C885" s="62" t="s">
        <v>2</v>
      </c>
      <c r="D885" s="63" t="s">
        <v>2</v>
      </c>
      <c r="E885" s="63" t="s">
        <v>2</v>
      </c>
      <c r="F885" s="47" t="s">
        <v>2</v>
      </c>
      <c r="H885" s="64">
        <v>0</v>
      </c>
      <c r="I885" s="64">
        <v>50010</v>
      </c>
      <c r="J885" s="64">
        <v>50010</v>
      </c>
      <c r="K885" s="64">
        <v>0</v>
      </c>
      <c r="L885" s="64">
        <v>0</v>
      </c>
      <c r="M885" s="64">
        <v>0</v>
      </c>
      <c r="N885" s="64">
        <v>50010</v>
      </c>
      <c r="O885" s="60">
        <v>0</v>
      </c>
      <c r="P885" s="64">
        <v>0</v>
      </c>
      <c r="Q885" s="64">
        <v>0</v>
      </c>
      <c r="R885" s="64">
        <v>0</v>
      </c>
      <c r="S885" s="64">
        <v>50010</v>
      </c>
      <c r="T885" s="60">
        <v>0</v>
      </c>
    </row>
    <row r="886" spans="1:20" ht="14.45" hidden="1" customHeight="1" outlineLevel="4" collapsed="1" x14ac:dyDescent="0.25">
      <c r="A886" s="47" t="s">
        <v>2</v>
      </c>
      <c r="B886" s="47" t="s">
        <v>2</v>
      </c>
      <c r="C886" s="62" t="s">
        <v>2</v>
      </c>
      <c r="D886" s="63" t="s">
        <v>2</v>
      </c>
      <c r="E886" s="63" t="s">
        <v>2</v>
      </c>
      <c r="F886" s="47" t="s">
        <v>2</v>
      </c>
      <c r="H886" s="64">
        <v>0</v>
      </c>
      <c r="I886" s="64">
        <v>150000</v>
      </c>
      <c r="J886" s="64">
        <v>150000</v>
      </c>
      <c r="K886" s="64">
        <v>0</v>
      </c>
      <c r="L886" s="64">
        <v>0</v>
      </c>
      <c r="M886" s="64">
        <v>0</v>
      </c>
      <c r="N886" s="64">
        <v>150000</v>
      </c>
      <c r="O886" s="60">
        <v>0</v>
      </c>
      <c r="P886" s="64">
        <v>0</v>
      </c>
      <c r="Q886" s="64">
        <v>0</v>
      </c>
      <c r="R886" s="64">
        <v>0</v>
      </c>
      <c r="S886" s="64">
        <v>150000</v>
      </c>
      <c r="T886" s="60">
        <v>0</v>
      </c>
    </row>
    <row r="887" spans="1:20" ht="14.45" hidden="1" customHeight="1" outlineLevel="4" collapsed="1" x14ac:dyDescent="0.25">
      <c r="A887" s="47" t="s">
        <v>2</v>
      </c>
      <c r="B887" s="47" t="s">
        <v>2</v>
      </c>
      <c r="C887" s="62" t="s">
        <v>2</v>
      </c>
      <c r="D887" s="63" t="s">
        <v>2</v>
      </c>
      <c r="E887" s="63" t="s">
        <v>2</v>
      </c>
      <c r="F887" s="47" t="s">
        <v>2</v>
      </c>
      <c r="H887" s="64">
        <v>0</v>
      </c>
      <c r="I887" s="64">
        <v>11000</v>
      </c>
      <c r="J887" s="64">
        <v>11000</v>
      </c>
      <c r="K887" s="64">
        <v>0</v>
      </c>
      <c r="L887" s="64">
        <v>0</v>
      </c>
      <c r="M887" s="64">
        <v>0</v>
      </c>
      <c r="N887" s="64">
        <v>11000</v>
      </c>
      <c r="O887" s="60">
        <v>0</v>
      </c>
      <c r="P887" s="64">
        <v>0</v>
      </c>
      <c r="Q887" s="64">
        <v>0</v>
      </c>
      <c r="R887" s="64">
        <v>0</v>
      </c>
      <c r="S887" s="64">
        <v>11000</v>
      </c>
      <c r="T887" s="60">
        <v>0</v>
      </c>
    </row>
    <row r="888" spans="1:20" ht="14.45" hidden="1" customHeight="1" outlineLevel="4" collapsed="1" x14ac:dyDescent="0.25">
      <c r="A888" s="47" t="s">
        <v>2</v>
      </c>
      <c r="B888" s="47" t="s">
        <v>2</v>
      </c>
      <c r="C888" s="62" t="s">
        <v>2</v>
      </c>
      <c r="D888" s="63" t="s">
        <v>2</v>
      </c>
      <c r="E888" s="63" t="s">
        <v>2</v>
      </c>
      <c r="F888" s="47" t="s">
        <v>2</v>
      </c>
      <c r="H888" s="64">
        <v>0</v>
      </c>
      <c r="I888" s="64">
        <v>40000</v>
      </c>
      <c r="J888" s="64">
        <v>40000</v>
      </c>
      <c r="K888" s="64">
        <v>0</v>
      </c>
      <c r="L888" s="64">
        <v>0</v>
      </c>
      <c r="M888" s="64">
        <v>0</v>
      </c>
      <c r="N888" s="64">
        <v>40000</v>
      </c>
      <c r="O888" s="60">
        <v>0</v>
      </c>
      <c r="P888" s="64">
        <v>0</v>
      </c>
      <c r="Q888" s="64">
        <v>40000</v>
      </c>
      <c r="R888" s="64">
        <v>40000</v>
      </c>
      <c r="S888" s="64">
        <v>0</v>
      </c>
      <c r="T888" s="60">
        <v>1</v>
      </c>
    </row>
    <row r="889" spans="1:20" ht="14.45" hidden="1" customHeight="1" outlineLevel="4" collapsed="1" x14ac:dyDescent="0.25">
      <c r="A889" s="47" t="s">
        <v>2</v>
      </c>
      <c r="B889" s="47" t="s">
        <v>2</v>
      </c>
      <c r="C889" s="62" t="s">
        <v>2</v>
      </c>
      <c r="D889" s="63" t="s">
        <v>2</v>
      </c>
      <c r="E889" s="63" t="s">
        <v>2</v>
      </c>
      <c r="F889" s="47" t="s">
        <v>2</v>
      </c>
      <c r="H889" s="64">
        <v>0</v>
      </c>
      <c r="I889" s="64">
        <v>28554</v>
      </c>
      <c r="J889" s="64">
        <v>28554</v>
      </c>
      <c r="K889" s="64">
        <v>0</v>
      </c>
      <c r="L889" s="64">
        <v>0</v>
      </c>
      <c r="M889" s="64">
        <v>0</v>
      </c>
      <c r="N889" s="64">
        <v>28554</v>
      </c>
      <c r="O889" s="60">
        <v>0</v>
      </c>
      <c r="P889" s="64">
        <v>0</v>
      </c>
      <c r="Q889" s="64">
        <v>0</v>
      </c>
      <c r="R889" s="64">
        <v>0</v>
      </c>
      <c r="S889" s="64">
        <v>28554</v>
      </c>
      <c r="T889" s="60">
        <v>0</v>
      </c>
    </row>
    <row r="890" spans="1:20" ht="14.45" hidden="1" customHeight="1" outlineLevel="4" collapsed="1" x14ac:dyDescent="0.25">
      <c r="A890" s="47" t="s">
        <v>2</v>
      </c>
      <c r="B890" s="47" t="s">
        <v>2</v>
      </c>
      <c r="C890" s="62" t="s">
        <v>2</v>
      </c>
      <c r="D890" s="63" t="s">
        <v>2</v>
      </c>
      <c r="E890" s="63" t="s">
        <v>2</v>
      </c>
      <c r="F890" s="47" t="s">
        <v>2</v>
      </c>
      <c r="H890" s="64">
        <v>0</v>
      </c>
      <c r="I890" s="64">
        <v>27584</v>
      </c>
      <c r="J890" s="64">
        <v>27584</v>
      </c>
      <c r="K890" s="64">
        <v>0</v>
      </c>
      <c r="L890" s="64">
        <v>0</v>
      </c>
      <c r="M890" s="64">
        <v>0</v>
      </c>
      <c r="N890" s="64">
        <v>27584</v>
      </c>
      <c r="O890" s="60">
        <v>0</v>
      </c>
      <c r="P890" s="64">
        <v>0</v>
      </c>
      <c r="Q890" s="64">
        <v>0</v>
      </c>
      <c r="R890" s="64">
        <v>0</v>
      </c>
      <c r="S890" s="64">
        <v>27584</v>
      </c>
      <c r="T890" s="60">
        <v>0</v>
      </c>
    </row>
    <row r="891" spans="1:20" ht="14.45" hidden="1" customHeight="1" outlineLevel="4" collapsed="1" x14ac:dyDescent="0.25">
      <c r="A891" s="47" t="s">
        <v>2</v>
      </c>
      <c r="B891" s="47" t="s">
        <v>2</v>
      </c>
      <c r="C891" s="62" t="s">
        <v>2</v>
      </c>
      <c r="D891" s="63" t="s">
        <v>2</v>
      </c>
      <c r="E891" s="63" t="s">
        <v>2</v>
      </c>
      <c r="F891" s="47" t="s">
        <v>2</v>
      </c>
      <c r="H891" s="64">
        <v>0</v>
      </c>
      <c r="I891" s="64">
        <v>61929</v>
      </c>
      <c r="J891" s="64">
        <v>61929</v>
      </c>
      <c r="K891" s="64">
        <v>0</v>
      </c>
      <c r="L891" s="64">
        <v>0</v>
      </c>
      <c r="M891" s="64">
        <v>0</v>
      </c>
      <c r="N891" s="64">
        <v>61929</v>
      </c>
      <c r="O891" s="60">
        <v>0</v>
      </c>
      <c r="P891" s="64">
        <v>0</v>
      </c>
      <c r="Q891" s="64">
        <v>61929</v>
      </c>
      <c r="R891" s="64">
        <v>61929</v>
      </c>
      <c r="S891" s="64">
        <v>0</v>
      </c>
      <c r="T891" s="60">
        <v>1</v>
      </c>
    </row>
    <row r="892" spans="1:20" ht="14.45" hidden="1" customHeight="1" outlineLevel="4" collapsed="1" x14ac:dyDescent="0.25">
      <c r="A892" s="47" t="s">
        <v>2</v>
      </c>
      <c r="B892" s="47" t="s">
        <v>2</v>
      </c>
      <c r="C892" s="62" t="s">
        <v>2</v>
      </c>
      <c r="D892" s="63" t="s">
        <v>2</v>
      </c>
      <c r="E892" s="63" t="s">
        <v>2</v>
      </c>
      <c r="F892" s="47" t="s">
        <v>2</v>
      </c>
      <c r="H892" s="64">
        <v>0</v>
      </c>
      <c r="I892" s="64">
        <v>227250</v>
      </c>
      <c r="J892" s="64">
        <v>227250</v>
      </c>
      <c r="K892" s="64">
        <v>0</v>
      </c>
      <c r="L892" s="64">
        <v>0</v>
      </c>
      <c r="M892" s="64">
        <v>0</v>
      </c>
      <c r="N892" s="64">
        <v>227250</v>
      </c>
      <c r="O892" s="60">
        <v>0</v>
      </c>
      <c r="P892" s="64">
        <v>0</v>
      </c>
      <c r="Q892" s="65">
        <v>-118000</v>
      </c>
      <c r="R892" s="65">
        <v>-118000</v>
      </c>
      <c r="S892" s="64">
        <v>345250</v>
      </c>
      <c r="T892" s="67">
        <v>-0.51925192519251928</v>
      </c>
    </row>
    <row r="893" spans="1:20" ht="14.45" hidden="1" customHeight="1" outlineLevel="4" collapsed="1" x14ac:dyDescent="0.25">
      <c r="A893" s="47" t="s">
        <v>2</v>
      </c>
      <c r="B893" s="47" t="s">
        <v>2</v>
      </c>
      <c r="C893" s="62" t="s">
        <v>2</v>
      </c>
      <c r="D893" s="63" t="s">
        <v>2</v>
      </c>
      <c r="E893" s="63" t="s">
        <v>2</v>
      </c>
      <c r="F893" s="47" t="s">
        <v>2</v>
      </c>
      <c r="H893" s="64">
        <v>0</v>
      </c>
      <c r="I893" s="64">
        <v>14838</v>
      </c>
      <c r="J893" s="64">
        <v>14838</v>
      </c>
      <c r="K893" s="64">
        <v>0</v>
      </c>
      <c r="L893" s="64">
        <v>0</v>
      </c>
      <c r="M893" s="64">
        <v>0</v>
      </c>
      <c r="N893" s="64">
        <v>14838</v>
      </c>
      <c r="O893" s="60">
        <v>0</v>
      </c>
      <c r="P893" s="64">
        <v>0</v>
      </c>
      <c r="Q893" s="64">
        <v>0</v>
      </c>
      <c r="R893" s="64">
        <v>0</v>
      </c>
      <c r="S893" s="64">
        <v>14838</v>
      </c>
      <c r="T893" s="60">
        <v>0</v>
      </c>
    </row>
    <row r="894" spans="1:20" ht="14.45" hidden="1" customHeight="1" outlineLevel="4" collapsed="1" x14ac:dyDescent="0.25">
      <c r="A894" s="47" t="s">
        <v>2</v>
      </c>
      <c r="B894" s="47" t="s">
        <v>2</v>
      </c>
      <c r="C894" s="62" t="s">
        <v>2</v>
      </c>
      <c r="D894" s="63" t="s">
        <v>2</v>
      </c>
      <c r="E894" s="63" t="s">
        <v>2</v>
      </c>
      <c r="F894" s="47" t="s">
        <v>2</v>
      </c>
      <c r="H894" s="64">
        <v>0</v>
      </c>
      <c r="I894" s="64">
        <v>50000</v>
      </c>
      <c r="J894" s="64">
        <v>50000</v>
      </c>
      <c r="K894" s="64">
        <v>0</v>
      </c>
      <c r="L894" s="64">
        <v>0</v>
      </c>
      <c r="M894" s="64">
        <v>0</v>
      </c>
      <c r="N894" s="64">
        <v>50000</v>
      </c>
      <c r="O894" s="60">
        <v>0</v>
      </c>
      <c r="P894" s="64">
        <v>0</v>
      </c>
      <c r="Q894" s="64">
        <v>40000</v>
      </c>
      <c r="R894" s="64">
        <v>40000</v>
      </c>
      <c r="S894" s="64">
        <v>10000</v>
      </c>
      <c r="T894" s="60">
        <v>0.8</v>
      </c>
    </row>
    <row r="895" spans="1:20" ht="14.45" hidden="1" customHeight="1" outlineLevel="4" collapsed="1" x14ac:dyDescent="0.25">
      <c r="A895" s="47" t="s">
        <v>2</v>
      </c>
      <c r="B895" s="47" t="s">
        <v>2</v>
      </c>
      <c r="C895" s="62" t="s">
        <v>2</v>
      </c>
      <c r="D895" s="63" t="s">
        <v>2</v>
      </c>
      <c r="E895" s="63" t="s">
        <v>2</v>
      </c>
      <c r="F895" s="47" t="s">
        <v>2</v>
      </c>
      <c r="H895" s="64">
        <v>0</v>
      </c>
      <c r="I895" s="64">
        <v>600</v>
      </c>
      <c r="J895" s="64">
        <v>600</v>
      </c>
      <c r="K895" s="64">
        <v>0</v>
      </c>
      <c r="L895" s="64">
        <v>0</v>
      </c>
      <c r="M895" s="64">
        <v>0</v>
      </c>
      <c r="N895" s="64">
        <v>600</v>
      </c>
      <c r="O895" s="60">
        <v>0</v>
      </c>
      <c r="P895" s="64">
        <v>0</v>
      </c>
      <c r="Q895" s="64">
        <v>0</v>
      </c>
      <c r="R895" s="64">
        <v>0</v>
      </c>
      <c r="S895" s="64">
        <v>600</v>
      </c>
      <c r="T895" s="60">
        <v>0</v>
      </c>
    </row>
    <row r="896" spans="1:20" ht="14.45" hidden="1" customHeight="1" outlineLevel="4" collapsed="1" x14ac:dyDescent="0.25">
      <c r="A896" s="47" t="s">
        <v>2</v>
      </c>
      <c r="B896" s="47" t="s">
        <v>2</v>
      </c>
      <c r="C896" s="62" t="s">
        <v>2</v>
      </c>
      <c r="D896" s="63" t="s">
        <v>2</v>
      </c>
      <c r="E896" s="63" t="s">
        <v>2</v>
      </c>
      <c r="F896" s="47" t="s">
        <v>2</v>
      </c>
      <c r="H896" s="64">
        <v>0</v>
      </c>
      <c r="I896" s="64">
        <v>41881</v>
      </c>
      <c r="J896" s="64">
        <v>41881</v>
      </c>
      <c r="K896" s="64">
        <v>0</v>
      </c>
      <c r="L896" s="64">
        <v>0</v>
      </c>
      <c r="M896" s="64">
        <v>0</v>
      </c>
      <c r="N896" s="64">
        <v>41881</v>
      </c>
      <c r="O896" s="60">
        <v>0</v>
      </c>
      <c r="P896" s="64">
        <v>0</v>
      </c>
      <c r="Q896" s="64">
        <v>41881</v>
      </c>
      <c r="R896" s="64">
        <v>41881</v>
      </c>
      <c r="S896" s="64">
        <v>0</v>
      </c>
      <c r="T896" s="60">
        <v>1</v>
      </c>
    </row>
    <row r="897" spans="1:20" ht="14.45" hidden="1" customHeight="1" outlineLevel="4" collapsed="1" x14ac:dyDescent="0.25">
      <c r="A897" s="47" t="s">
        <v>2</v>
      </c>
      <c r="B897" s="47" t="s">
        <v>2</v>
      </c>
      <c r="C897" s="62" t="s">
        <v>2</v>
      </c>
      <c r="D897" s="63" t="s">
        <v>2</v>
      </c>
      <c r="E897" s="63" t="s">
        <v>2</v>
      </c>
      <c r="F897" s="47" t="s">
        <v>2</v>
      </c>
      <c r="H897" s="64">
        <v>0</v>
      </c>
      <c r="I897" s="64">
        <v>6681</v>
      </c>
      <c r="J897" s="64">
        <v>6681</v>
      </c>
      <c r="K897" s="64">
        <v>0</v>
      </c>
      <c r="L897" s="64">
        <v>0</v>
      </c>
      <c r="M897" s="64">
        <v>0</v>
      </c>
      <c r="N897" s="64">
        <v>6681</v>
      </c>
      <c r="O897" s="60">
        <v>0</v>
      </c>
      <c r="P897" s="64">
        <v>0</v>
      </c>
      <c r="Q897" s="64">
        <v>6681</v>
      </c>
      <c r="R897" s="64">
        <v>6681</v>
      </c>
      <c r="S897" s="64">
        <v>0</v>
      </c>
      <c r="T897" s="60">
        <v>1</v>
      </c>
    </row>
    <row r="898" spans="1:20" ht="14.45" hidden="1" customHeight="1" outlineLevel="4" collapsed="1" x14ac:dyDescent="0.25">
      <c r="A898" s="47" t="s">
        <v>2</v>
      </c>
      <c r="B898" s="47" t="s">
        <v>2</v>
      </c>
      <c r="C898" s="62" t="s">
        <v>2</v>
      </c>
      <c r="D898" s="63" t="s">
        <v>2</v>
      </c>
      <c r="E898" s="63" t="s">
        <v>2</v>
      </c>
      <c r="F898" s="47" t="s">
        <v>2</v>
      </c>
      <c r="H898" s="64">
        <v>20520</v>
      </c>
      <c r="I898" s="64">
        <v>78691</v>
      </c>
      <c r="J898" s="64">
        <v>99211</v>
      </c>
      <c r="K898" s="64">
        <v>38496.879999999997</v>
      </c>
      <c r="L898" s="64">
        <v>15613.62</v>
      </c>
      <c r="M898" s="64">
        <v>54110.5</v>
      </c>
      <c r="N898" s="64">
        <v>45100.5</v>
      </c>
      <c r="O898" s="60">
        <v>0.54540827126024327</v>
      </c>
      <c r="P898" s="64">
        <v>42013.176665999999</v>
      </c>
      <c r="Q898" s="64">
        <v>6319</v>
      </c>
      <c r="R898" s="64">
        <v>48332.176665999999</v>
      </c>
      <c r="S898" s="64">
        <v>35265.203333999998</v>
      </c>
      <c r="T898" s="60">
        <v>0.64454341419802241</v>
      </c>
    </row>
    <row r="899" spans="1:20" ht="14.45" hidden="1" customHeight="1" outlineLevel="4" collapsed="1" x14ac:dyDescent="0.25">
      <c r="A899" s="47" t="s">
        <v>2</v>
      </c>
      <c r="B899" s="47" t="s">
        <v>2</v>
      </c>
      <c r="C899" s="62" t="s">
        <v>2</v>
      </c>
      <c r="D899" s="63" t="s">
        <v>2</v>
      </c>
      <c r="E899" s="63" t="s">
        <v>2</v>
      </c>
      <c r="F899" s="47" t="s">
        <v>2</v>
      </c>
      <c r="H899" s="64">
        <v>0</v>
      </c>
      <c r="I899" s="64">
        <v>6343</v>
      </c>
      <c r="J899" s="64">
        <v>6343</v>
      </c>
      <c r="K899" s="64">
        <v>0</v>
      </c>
      <c r="L899" s="64">
        <v>0</v>
      </c>
      <c r="M899" s="64">
        <v>0</v>
      </c>
      <c r="N899" s="64">
        <v>6343</v>
      </c>
      <c r="O899" s="60">
        <v>0</v>
      </c>
      <c r="P899" s="64">
        <v>0</v>
      </c>
      <c r="Q899" s="64">
        <v>0</v>
      </c>
      <c r="R899" s="64">
        <v>0</v>
      </c>
      <c r="S899" s="64">
        <v>6343</v>
      </c>
      <c r="T899" s="60">
        <v>0</v>
      </c>
    </row>
    <row r="900" spans="1:20" ht="14.45" hidden="1" customHeight="1" outlineLevel="4" collapsed="1" x14ac:dyDescent="0.25">
      <c r="A900" s="47" t="s">
        <v>2</v>
      </c>
      <c r="B900" s="47" t="s">
        <v>2</v>
      </c>
      <c r="C900" s="62" t="s">
        <v>2</v>
      </c>
      <c r="D900" s="63" t="s">
        <v>2</v>
      </c>
      <c r="E900" s="63" t="s">
        <v>2</v>
      </c>
      <c r="F900" s="47" t="s">
        <v>2</v>
      </c>
      <c r="H900" s="64">
        <v>0</v>
      </c>
      <c r="I900" s="64">
        <v>1267</v>
      </c>
      <c r="J900" s="64">
        <v>1267</v>
      </c>
      <c r="K900" s="64">
        <v>0</v>
      </c>
      <c r="L900" s="64">
        <v>0</v>
      </c>
      <c r="M900" s="64">
        <v>0</v>
      </c>
      <c r="N900" s="64">
        <v>1267</v>
      </c>
      <c r="O900" s="60">
        <v>0</v>
      </c>
      <c r="P900" s="64">
        <v>0</v>
      </c>
      <c r="Q900" s="64">
        <v>0</v>
      </c>
      <c r="R900" s="64">
        <v>0</v>
      </c>
      <c r="S900" s="64">
        <v>1267</v>
      </c>
      <c r="T900" s="60">
        <v>0</v>
      </c>
    </row>
    <row r="901" spans="1:20" ht="14.45" hidden="1" customHeight="1" outlineLevel="4" collapsed="1" x14ac:dyDescent="0.25">
      <c r="A901" s="47" t="s">
        <v>2</v>
      </c>
      <c r="B901" s="47" t="s">
        <v>2</v>
      </c>
      <c r="C901" s="62" t="s">
        <v>2</v>
      </c>
      <c r="D901" s="63" t="s">
        <v>2</v>
      </c>
      <c r="E901" s="63" t="s">
        <v>2</v>
      </c>
      <c r="F901" s="47" t="s">
        <v>2</v>
      </c>
      <c r="H901" s="64">
        <v>0</v>
      </c>
      <c r="I901" s="64">
        <v>14080</v>
      </c>
      <c r="J901" s="64">
        <v>14080</v>
      </c>
      <c r="K901" s="64">
        <v>2632.33</v>
      </c>
      <c r="L901" s="64">
        <v>0</v>
      </c>
      <c r="M901" s="64">
        <v>2632.33</v>
      </c>
      <c r="N901" s="64">
        <v>11447.67</v>
      </c>
      <c r="O901" s="60">
        <v>0.18695525568181817</v>
      </c>
      <c r="P901" s="64">
        <v>2632.33</v>
      </c>
      <c r="Q901" s="64">
        <v>0</v>
      </c>
      <c r="R901" s="64">
        <v>2632.33</v>
      </c>
      <c r="S901" s="64">
        <v>11447.67</v>
      </c>
      <c r="T901" s="60">
        <v>0.18695525568181817</v>
      </c>
    </row>
    <row r="902" spans="1:20" ht="14.45" hidden="1" customHeight="1" outlineLevel="4" collapsed="1" x14ac:dyDescent="0.25">
      <c r="A902" s="47" t="s">
        <v>2</v>
      </c>
      <c r="B902" s="47" t="s">
        <v>2</v>
      </c>
      <c r="C902" s="62" t="s">
        <v>2</v>
      </c>
      <c r="D902" s="63" t="s">
        <v>2</v>
      </c>
      <c r="E902" s="63" t="s">
        <v>2</v>
      </c>
      <c r="F902" s="47" t="s">
        <v>2</v>
      </c>
      <c r="H902" s="64">
        <v>0</v>
      </c>
      <c r="I902" s="64">
        <v>99000</v>
      </c>
      <c r="J902" s="64">
        <v>99000</v>
      </c>
      <c r="K902" s="64">
        <v>0</v>
      </c>
      <c r="L902" s="64">
        <v>0</v>
      </c>
      <c r="M902" s="64">
        <v>0</v>
      </c>
      <c r="N902" s="64">
        <v>99000</v>
      </c>
      <c r="O902" s="60">
        <v>0</v>
      </c>
      <c r="P902" s="64">
        <v>0</v>
      </c>
      <c r="Q902" s="64">
        <v>0</v>
      </c>
      <c r="R902" s="64">
        <v>0</v>
      </c>
      <c r="S902" s="64">
        <v>99000</v>
      </c>
      <c r="T902" s="60">
        <v>0</v>
      </c>
    </row>
    <row r="903" spans="1:20" ht="14.45" hidden="1" customHeight="1" outlineLevel="4" collapsed="1" x14ac:dyDescent="0.25">
      <c r="A903" s="47" t="s">
        <v>2</v>
      </c>
      <c r="B903" s="47" t="s">
        <v>2</v>
      </c>
      <c r="C903" s="62" t="s">
        <v>2</v>
      </c>
      <c r="D903" s="63" t="s">
        <v>2</v>
      </c>
      <c r="E903" s="63" t="s">
        <v>2</v>
      </c>
      <c r="F903" s="47" t="s">
        <v>2</v>
      </c>
      <c r="H903" s="64">
        <v>0</v>
      </c>
      <c r="I903" s="64">
        <v>5500</v>
      </c>
      <c r="J903" s="64">
        <v>5500</v>
      </c>
      <c r="K903" s="64">
        <v>0</v>
      </c>
      <c r="L903" s="64">
        <v>0</v>
      </c>
      <c r="M903" s="64">
        <v>0</v>
      </c>
      <c r="N903" s="64">
        <v>5500</v>
      </c>
      <c r="O903" s="60">
        <v>0</v>
      </c>
      <c r="P903" s="64">
        <v>0</v>
      </c>
      <c r="Q903" s="64">
        <v>0</v>
      </c>
      <c r="R903" s="64">
        <v>0</v>
      </c>
      <c r="S903" s="64">
        <v>5500</v>
      </c>
      <c r="T903" s="60">
        <v>0</v>
      </c>
    </row>
    <row r="904" spans="1:20" ht="14.45" hidden="1" customHeight="1" outlineLevel="4" collapsed="1" x14ac:dyDescent="0.25">
      <c r="A904" s="47" t="s">
        <v>2</v>
      </c>
      <c r="B904" s="47" t="s">
        <v>2</v>
      </c>
      <c r="C904" s="62" t="s">
        <v>2</v>
      </c>
      <c r="D904" s="63" t="s">
        <v>2</v>
      </c>
      <c r="E904" s="63" t="s">
        <v>2</v>
      </c>
      <c r="F904" s="47" t="s">
        <v>2</v>
      </c>
      <c r="H904" s="64">
        <v>0</v>
      </c>
      <c r="I904" s="64">
        <v>4287</v>
      </c>
      <c r="J904" s="64">
        <v>4287</v>
      </c>
      <c r="K904" s="64">
        <v>0</v>
      </c>
      <c r="L904" s="64">
        <v>0</v>
      </c>
      <c r="M904" s="64">
        <v>0</v>
      </c>
      <c r="N904" s="64">
        <v>4287</v>
      </c>
      <c r="O904" s="60">
        <v>0</v>
      </c>
      <c r="P904" s="64">
        <v>0</v>
      </c>
      <c r="Q904" s="64">
        <v>0</v>
      </c>
      <c r="R904" s="64">
        <v>0</v>
      </c>
      <c r="S904" s="64">
        <v>4287</v>
      </c>
      <c r="T904" s="60">
        <v>0</v>
      </c>
    </row>
    <row r="905" spans="1:20" ht="14.45" hidden="1" customHeight="1" outlineLevel="4" collapsed="1" x14ac:dyDescent="0.25">
      <c r="A905" s="47" t="s">
        <v>2</v>
      </c>
      <c r="B905" s="47" t="s">
        <v>2</v>
      </c>
      <c r="C905" s="62" t="s">
        <v>2</v>
      </c>
      <c r="D905" s="63" t="s">
        <v>2</v>
      </c>
      <c r="E905" s="63" t="s">
        <v>2</v>
      </c>
      <c r="F905" s="47" t="s">
        <v>2</v>
      </c>
      <c r="H905" s="64">
        <v>0</v>
      </c>
      <c r="I905" s="64">
        <v>65614</v>
      </c>
      <c r="J905" s="64">
        <v>65614</v>
      </c>
      <c r="K905" s="64">
        <v>0</v>
      </c>
      <c r="L905" s="64">
        <v>0</v>
      </c>
      <c r="M905" s="64">
        <v>0</v>
      </c>
      <c r="N905" s="64">
        <v>65614</v>
      </c>
      <c r="O905" s="60">
        <v>0</v>
      </c>
      <c r="P905" s="64">
        <v>0</v>
      </c>
      <c r="Q905" s="64">
        <v>0</v>
      </c>
      <c r="R905" s="64">
        <v>0</v>
      </c>
      <c r="S905" s="64">
        <v>65614</v>
      </c>
      <c r="T905" s="60">
        <v>0</v>
      </c>
    </row>
    <row r="906" spans="1:20" ht="14.45" hidden="1" customHeight="1" outlineLevel="4" collapsed="1" x14ac:dyDescent="0.25">
      <c r="A906" s="47" t="s">
        <v>2</v>
      </c>
      <c r="B906" s="47" t="s">
        <v>2</v>
      </c>
      <c r="C906" s="62" t="s">
        <v>2</v>
      </c>
      <c r="D906" s="63" t="s">
        <v>2</v>
      </c>
      <c r="E906" s="63" t="s">
        <v>2</v>
      </c>
      <c r="F906" s="47" t="s">
        <v>2</v>
      </c>
      <c r="H906" s="64">
        <v>0</v>
      </c>
      <c r="I906" s="65">
        <v>-63</v>
      </c>
      <c r="J906" s="65">
        <v>-63</v>
      </c>
      <c r="K906" s="64">
        <v>0</v>
      </c>
      <c r="L906" s="64">
        <v>0</v>
      </c>
      <c r="M906" s="64">
        <v>0</v>
      </c>
      <c r="N906" s="65">
        <v>-63</v>
      </c>
      <c r="O906" s="60">
        <v>0</v>
      </c>
      <c r="P906" s="64">
        <v>0</v>
      </c>
      <c r="Q906" s="64">
        <v>0</v>
      </c>
      <c r="R906" s="64">
        <v>0</v>
      </c>
      <c r="S906" s="65">
        <v>-63</v>
      </c>
      <c r="T906" s="60">
        <v>0</v>
      </c>
    </row>
    <row r="907" spans="1:20" ht="14.45" hidden="1" customHeight="1" outlineLevel="4" collapsed="1" x14ac:dyDescent="0.25">
      <c r="A907" s="47" t="s">
        <v>2</v>
      </c>
      <c r="B907" s="47" t="s">
        <v>2</v>
      </c>
      <c r="C907" s="62" t="s">
        <v>2</v>
      </c>
      <c r="D907" s="63" t="s">
        <v>2</v>
      </c>
      <c r="E907" s="63" t="s">
        <v>2</v>
      </c>
      <c r="F907" s="47" t="s">
        <v>2</v>
      </c>
      <c r="H907" s="64">
        <v>0</v>
      </c>
      <c r="I907" s="64">
        <v>20473</v>
      </c>
      <c r="J907" s="64">
        <v>20473</v>
      </c>
      <c r="K907" s="64">
        <v>173.58</v>
      </c>
      <c r="L907" s="64">
        <v>0</v>
      </c>
      <c r="M907" s="64">
        <v>173.58</v>
      </c>
      <c r="N907" s="64">
        <v>20299.419999999998</v>
      </c>
      <c r="O907" s="60">
        <v>8.478483856786987E-3</v>
      </c>
      <c r="P907" s="64">
        <v>2416.1466660000001</v>
      </c>
      <c r="Q907" s="64">
        <v>0</v>
      </c>
      <c r="R907" s="64">
        <v>2416.1466660000001</v>
      </c>
      <c r="S907" s="64">
        <v>18056.853333999999</v>
      </c>
      <c r="T907" s="60">
        <v>0.1180162490108924</v>
      </c>
    </row>
    <row r="908" spans="1:20" ht="14.45" hidden="1" customHeight="1" outlineLevel="4" collapsed="1" x14ac:dyDescent="0.25">
      <c r="A908" s="47" t="s">
        <v>2</v>
      </c>
      <c r="B908" s="47" t="s">
        <v>2</v>
      </c>
      <c r="C908" s="62" t="s">
        <v>2</v>
      </c>
      <c r="D908" s="63" t="s">
        <v>2</v>
      </c>
      <c r="E908" s="63" t="s">
        <v>2</v>
      </c>
      <c r="F908" s="47" t="s">
        <v>2</v>
      </c>
      <c r="H908" s="64">
        <v>15000</v>
      </c>
      <c r="I908" s="64">
        <v>38568</v>
      </c>
      <c r="J908" s="64">
        <v>53568</v>
      </c>
      <c r="K908" s="64">
        <v>1137.6600000000001</v>
      </c>
      <c r="L908" s="64">
        <v>0</v>
      </c>
      <c r="M908" s="64">
        <v>1137.6600000000001</v>
      </c>
      <c r="N908" s="64">
        <v>52430.34</v>
      </c>
      <c r="O908" s="60">
        <v>2.1237679211469535E-2</v>
      </c>
      <c r="P908" s="64">
        <v>8739.39</v>
      </c>
      <c r="Q908" s="64">
        <v>0</v>
      </c>
      <c r="R908" s="64">
        <v>8739.39</v>
      </c>
      <c r="S908" s="64">
        <v>44828.61</v>
      </c>
      <c r="T908" s="60">
        <v>0.16314572132616487</v>
      </c>
    </row>
    <row r="909" spans="1:20" ht="14.45" hidden="1" customHeight="1" outlineLevel="4" collapsed="1" x14ac:dyDescent="0.25">
      <c r="A909" s="47" t="s">
        <v>2</v>
      </c>
      <c r="B909" s="47" t="s">
        <v>2</v>
      </c>
      <c r="C909" s="62" t="s">
        <v>2</v>
      </c>
      <c r="D909" s="63" t="s">
        <v>2</v>
      </c>
      <c r="E909" s="63" t="s">
        <v>2</v>
      </c>
      <c r="F909" s="47" t="s">
        <v>2</v>
      </c>
      <c r="H909" s="64">
        <v>0</v>
      </c>
      <c r="I909" s="64">
        <v>161</v>
      </c>
      <c r="J909" s="64">
        <v>161</v>
      </c>
      <c r="K909" s="64">
        <v>0</v>
      </c>
      <c r="L909" s="64">
        <v>0</v>
      </c>
      <c r="M909" s="64">
        <v>0</v>
      </c>
      <c r="N909" s="64">
        <v>161</v>
      </c>
      <c r="O909" s="60">
        <v>0</v>
      </c>
      <c r="P909" s="64">
        <v>0</v>
      </c>
      <c r="Q909" s="64">
        <v>0</v>
      </c>
      <c r="R909" s="64">
        <v>0</v>
      </c>
      <c r="S909" s="64">
        <v>161</v>
      </c>
      <c r="T909" s="60">
        <v>0</v>
      </c>
    </row>
    <row r="910" spans="1:20" ht="14.45" hidden="1" customHeight="1" outlineLevel="4" collapsed="1" x14ac:dyDescent="0.25">
      <c r="A910" s="47" t="s">
        <v>2</v>
      </c>
      <c r="B910" s="47" t="s">
        <v>2</v>
      </c>
      <c r="C910" s="62" t="s">
        <v>2</v>
      </c>
      <c r="D910" s="63" t="s">
        <v>2</v>
      </c>
      <c r="E910" s="63" t="s">
        <v>2</v>
      </c>
      <c r="F910" s="47" t="s">
        <v>2</v>
      </c>
      <c r="H910" s="64">
        <v>0</v>
      </c>
      <c r="I910" s="64">
        <v>6447</v>
      </c>
      <c r="J910" s="64">
        <v>6447</v>
      </c>
      <c r="K910" s="64">
        <v>19969.080000000002</v>
      </c>
      <c r="L910" s="64">
        <v>0</v>
      </c>
      <c r="M910" s="64">
        <v>19969.080000000002</v>
      </c>
      <c r="N910" s="65">
        <v>-13522.08</v>
      </c>
      <c r="O910" s="60">
        <v>3.0974220567705908</v>
      </c>
      <c r="P910" s="64">
        <v>19969.080000000002</v>
      </c>
      <c r="Q910" s="65">
        <v>-13522</v>
      </c>
      <c r="R910" s="64">
        <v>6447.08</v>
      </c>
      <c r="S910" s="65">
        <v>-0.08</v>
      </c>
      <c r="T910" s="60">
        <v>1.0000124088723437</v>
      </c>
    </row>
    <row r="911" spans="1:20" ht="14.45" hidden="1" customHeight="1" outlineLevel="4" collapsed="1" x14ac:dyDescent="0.25">
      <c r="A911" s="47" t="s">
        <v>2</v>
      </c>
      <c r="B911" s="47" t="s">
        <v>2</v>
      </c>
      <c r="C911" s="62" t="s">
        <v>2</v>
      </c>
      <c r="D911" s="63" t="s">
        <v>2</v>
      </c>
      <c r="E911" s="63" t="s">
        <v>2</v>
      </c>
      <c r="F911" s="47" t="s">
        <v>2</v>
      </c>
      <c r="H911" s="64">
        <v>0</v>
      </c>
      <c r="I911" s="64">
        <v>980</v>
      </c>
      <c r="J911" s="64">
        <v>980</v>
      </c>
      <c r="K911" s="64">
        <v>0</v>
      </c>
      <c r="L911" s="64">
        <v>0</v>
      </c>
      <c r="M911" s="64">
        <v>0</v>
      </c>
      <c r="N911" s="64">
        <v>980</v>
      </c>
      <c r="O911" s="60">
        <v>0</v>
      </c>
      <c r="P911" s="64">
        <v>0</v>
      </c>
      <c r="Q911" s="64">
        <v>0</v>
      </c>
      <c r="R911" s="64">
        <v>0</v>
      </c>
      <c r="S911" s="64">
        <v>980</v>
      </c>
      <c r="T911" s="60">
        <v>0</v>
      </c>
    </row>
    <row r="912" spans="1:20" ht="14.45" hidden="1" customHeight="1" outlineLevel="4" collapsed="1" x14ac:dyDescent="0.25">
      <c r="A912" s="47" t="s">
        <v>2</v>
      </c>
      <c r="B912" s="47" t="s">
        <v>2</v>
      </c>
      <c r="C912" s="62" t="s">
        <v>2</v>
      </c>
      <c r="D912" s="63" t="s">
        <v>2</v>
      </c>
      <c r="E912" s="63" t="s">
        <v>2</v>
      </c>
      <c r="F912" s="47" t="s">
        <v>2</v>
      </c>
      <c r="H912" s="64">
        <v>0</v>
      </c>
      <c r="I912" s="64">
        <v>3478</v>
      </c>
      <c r="J912" s="64">
        <v>3478</v>
      </c>
      <c r="K912" s="64">
        <v>2680.21</v>
      </c>
      <c r="L912" s="64">
        <v>0</v>
      </c>
      <c r="M912" s="64">
        <v>2680.21</v>
      </c>
      <c r="N912" s="64">
        <v>797.79</v>
      </c>
      <c r="O912" s="60">
        <v>0.77061817136285227</v>
      </c>
      <c r="P912" s="64">
        <v>5417.3800010000004</v>
      </c>
      <c r="Q912" s="64">
        <v>0</v>
      </c>
      <c r="R912" s="64">
        <v>5417.3800010000004</v>
      </c>
      <c r="S912" s="65">
        <v>-1939.380001</v>
      </c>
      <c r="T912" s="60">
        <v>1.5576135713053478</v>
      </c>
    </row>
    <row r="913" spans="1:20" ht="14.45" hidden="1" customHeight="1" outlineLevel="4" collapsed="1" x14ac:dyDescent="0.25">
      <c r="A913" s="47" t="s">
        <v>2</v>
      </c>
      <c r="B913" s="47" t="s">
        <v>2</v>
      </c>
      <c r="C913" s="62" t="s">
        <v>2</v>
      </c>
      <c r="D913" s="63" t="s">
        <v>2</v>
      </c>
      <c r="E913" s="63" t="s">
        <v>2</v>
      </c>
      <c r="F913" s="47" t="s">
        <v>2</v>
      </c>
      <c r="H913" s="64">
        <v>0</v>
      </c>
      <c r="I913" s="64">
        <v>0</v>
      </c>
      <c r="J913" s="64">
        <v>0</v>
      </c>
      <c r="K913" s="64">
        <v>0</v>
      </c>
      <c r="L913" s="64">
        <v>0</v>
      </c>
      <c r="M913" s="64">
        <v>0</v>
      </c>
      <c r="N913" s="64">
        <v>0</v>
      </c>
      <c r="O913" s="60">
        <v>0</v>
      </c>
      <c r="P913" s="64">
        <v>0</v>
      </c>
      <c r="Q913" s="65">
        <v>-1944</v>
      </c>
      <c r="R913" s="65">
        <v>-1944</v>
      </c>
      <c r="S913" s="64">
        <v>1944</v>
      </c>
      <c r="T913" s="67">
        <v>-1</v>
      </c>
    </row>
    <row r="914" spans="1:20" ht="14.45" hidden="1" customHeight="1" outlineLevel="4" collapsed="1" x14ac:dyDescent="0.25">
      <c r="A914" s="47" t="s">
        <v>2</v>
      </c>
      <c r="B914" s="47" t="s">
        <v>2</v>
      </c>
      <c r="C914" s="62" t="s">
        <v>2</v>
      </c>
      <c r="D914" s="63" t="s">
        <v>2</v>
      </c>
      <c r="E914" s="63" t="s">
        <v>2</v>
      </c>
      <c r="F914" s="47" t="s">
        <v>2</v>
      </c>
      <c r="H914" s="64">
        <v>9000</v>
      </c>
      <c r="I914" s="64">
        <v>18557</v>
      </c>
      <c r="J914" s="64">
        <v>27557</v>
      </c>
      <c r="K914" s="64">
        <v>1465.03</v>
      </c>
      <c r="L914" s="64">
        <v>0</v>
      </c>
      <c r="M914" s="64">
        <v>1465.03</v>
      </c>
      <c r="N914" s="64">
        <v>26091.97</v>
      </c>
      <c r="O914" s="60">
        <v>5.3163624487426064E-2</v>
      </c>
      <c r="P914" s="64">
        <v>2872.536666</v>
      </c>
      <c r="Q914" s="64">
        <v>9000</v>
      </c>
      <c r="R914" s="64">
        <v>11872.536666</v>
      </c>
      <c r="S914" s="64">
        <v>15684.463334</v>
      </c>
      <c r="T914" s="60">
        <v>0.43083560133541388</v>
      </c>
    </row>
    <row r="915" spans="1:20" ht="14.45" hidden="1" customHeight="1" outlineLevel="4" collapsed="1" x14ac:dyDescent="0.25">
      <c r="A915" s="47" t="s">
        <v>2</v>
      </c>
      <c r="B915" s="47" t="s">
        <v>2</v>
      </c>
      <c r="C915" s="62" t="s">
        <v>2</v>
      </c>
      <c r="D915" s="63" t="s">
        <v>2</v>
      </c>
      <c r="E915" s="63" t="s">
        <v>2</v>
      </c>
      <c r="F915" s="47" t="s">
        <v>2</v>
      </c>
      <c r="H915" s="64">
        <v>0</v>
      </c>
      <c r="I915" s="64">
        <v>3651</v>
      </c>
      <c r="J915" s="64">
        <v>3651</v>
      </c>
      <c r="K915" s="64">
        <v>738.11</v>
      </c>
      <c r="L915" s="64">
        <v>0</v>
      </c>
      <c r="M915" s="64">
        <v>738.11</v>
      </c>
      <c r="N915" s="64">
        <v>2912.89</v>
      </c>
      <c r="O915" s="60">
        <v>0.20216652971788551</v>
      </c>
      <c r="P915" s="64">
        <v>5586.3766670000005</v>
      </c>
      <c r="Q915" s="64">
        <v>0</v>
      </c>
      <c r="R915" s="64">
        <v>5586.3766670000005</v>
      </c>
      <c r="S915" s="65">
        <v>-1935.376667</v>
      </c>
      <c r="T915" s="60">
        <v>1.5300949512462338</v>
      </c>
    </row>
    <row r="916" spans="1:20" ht="14.45" hidden="1" customHeight="1" outlineLevel="4" collapsed="1" x14ac:dyDescent="0.25">
      <c r="A916" s="47" t="s">
        <v>2</v>
      </c>
      <c r="B916" s="47" t="s">
        <v>2</v>
      </c>
      <c r="C916" s="62" t="s">
        <v>2</v>
      </c>
      <c r="D916" s="63" t="s">
        <v>2</v>
      </c>
      <c r="E916" s="63" t="s">
        <v>2</v>
      </c>
      <c r="F916" s="47" t="s">
        <v>2</v>
      </c>
      <c r="H916" s="64">
        <v>134000</v>
      </c>
      <c r="I916" s="64">
        <v>140154</v>
      </c>
      <c r="J916" s="64">
        <v>274154</v>
      </c>
      <c r="K916" s="64">
        <v>15747.53</v>
      </c>
      <c r="L916" s="64">
        <v>0</v>
      </c>
      <c r="M916" s="64">
        <v>15747.53</v>
      </c>
      <c r="N916" s="64">
        <v>258406.47</v>
      </c>
      <c r="O916" s="60">
        <v>5.74404531759522E-2</v>
      </c>
      <c r="P916" s="64">
        <v>77382.183332999994</v>
      </c>
      <c r="Q916" s="64">
        <v>0</v>
      </c>
      <c r="R916" s="64">
        <v>77382.183332999994</v>
      </c>
      <c r="S916" s="64">
        <v>196771.81666700001</v>
      </c>
      <c r="T916" s="60">
        <v>0.28225808608665204</v>
      </c>
    </row>
    <row r="917" spans="1:20" ht="14.45" hidden="1" customHeight="1" outlineLevel="4" collapsed="1" x14ac:dyDescent="0.25">
      <c r="A917" s="47" t="s">
        <v>2</v>
      </c>
      <c r="B917" s="47" t="s">
        <v>2</v>
      </c>
      <c r="C917" s="62" t="s">
        <v>2</v>
      </c>
      <c r="D917" s="63" t="s">
        <v>2</v>
      </c>
      <c r="E917" s="63" t="s">
        <v>2</v>
      </c>
      <c r="F917" s="47" t="s">
        <v>2</v>
      </c>
      <c r="H917" s="64">
        <v>66000</v>
      </c>
      <c r="I917" s="64">
        <v>180405</v>
      </c>
      <c r="J917" s="64">
        <v>246405</v>
      </c>
      <c r="K917" s="64">
        <v>0</v>
      </c>
      <c r="L917" s="64">
        <v>0</v>
      </c>
      <c r="M917" s="64">
        <v>0</v>
      </c>
      <c r="N917" s="64">
        <v>246405</v>
      </c>
      <c r="O917" s="60">
        <v>0</v>
      </c>
      <c r="P917" s="64">
        <v>0</v>
      </c>
      <c r="Q917" s="64">
        <v>0</v>
      </c>
      <c r="R917" s="64">
        <v>0</v>
      </c>
      <c r="S917" s="64">
        <v>246405</v>
      </c>
      <c r="T917" s="60">
        <v>0</v>
      </c>
    </row>
    <row r="918" spans="1:20" ht="14.45" hidden="1" customHeight="1" outlineLevel="4" collapsed="1" x14ac:dyDescent="0.25">
      <c r="A918" s="47" t="s">
        <v>2</v>
      </c>
      <c r="B918" s="47" t="s">
        <v>2</v>
      </c>
      <c r="C918" s="62" t="s">
        <v>2</v>
      </c>
      <c r="D918" s="63" t="s">
        <v>2</v>
      </c>
      <c r="E918" s="63" t="s">
        <v>2</v>
      </c>
      <c r="F918" s="47" t="s">
        <v>2</v>
      </c>
      <c r="H918" s="64">
        <v>78000</v>
      </c>
      <c r="I918" s="64">
        <v>60677</v>
      </c>
      <c r="J918" s="64">
        <v>138677</v>
      </c>
      <c r="K918" s="64">
        <v>30261.46</v>
      </c>
      <c r="L918" s="64">
        <v>12638.85</v>
      </c>
      <c r="M918" s="64">
        <v>42900.31</v>
      </c>
      <c r="N918" s="64">
        <v>95776.69</v>
      </c>
      <c r="O918" s="60">
        <v>0.30935418274118998</v>
      </c>
      <c r="P918" s="64">
        <v>83884.666666000005</v>
      </c>
      <c r="Q918" s="64">
        <v>0</v>
      </c>
      <c r="R918" s="64">
        <v>83884.666666000005</v>
      </c>
      <c r="S918" s="64">
        <v>42153.483333999997</v>
      </c>
      <c r="T918" s="60">
        <v>0.69603118517129736</v>
      </c>
    </row>
    <row r="919" spans="1:20" ht="14.45" hidden="1" customHeight="1" outlineLevel="4" collapsed="1" x14ac:dyDescent="0.25">
      <c r="A919" s="47" t="s">
        <v>2</v>
      </c>
      <c r="B919" s="47" t="s">
        <v>2</v>
      </c>
      <c r="C919" s="62" t="s">
        <v>2</v>
      </c>
      <c r="D919" s="63" t="s">
        <v>2</v>
      </c>
      <c r="E919" s="63" t="s">
        <v>2</v>
      </c>
      <c r="F919" s="47" t="s">
        <v>2</v>
      </c>
      <c r="H919" s="64">
        <v>0</v>
      </c>
      <c r="I919" s="64">
        <v>0</v>
      </c>
      <c r="J919" s="64">
        <v>0</v>
      </c>
      <c r="K919" s="64">
        <v>0</v>
      </c>
      <c r="L919" s="64">
        <v>0</v>
      </c>
      <c r="M919" s="64">
        <v>0</v>
      </c>
      <c r="N919" s="64">
        <v>0</v>
      </c>
      <c r="O919" s="60">
        <v>0</v>
      </c>
      <c r="P919" s="64">
        <v>0</v>
      </c>
      <c r="Q919" s="64">
        <v>10000</v>
      </c>
      <c r="R919" s="64">
        <v>10000</v>
      </c>
      <c r="S919" s="65">
        <v>-10000</v>
      </c>
      <c r="T919" s="67">
        <v>-1</v>
      </c>
    </row>
    <row r="920" spans="1:20" ht="14.45" hidden="1" customHeight="1" outlineLevel="4" collapsed="1" x14ac:dyDescent="0.25">
      <c r="A920" s="47" t="s">
        <v>2</v>
      </c>
      <c r="B920" s="47" t="s">
        <v>2</v>
      </c>
      <c r="C920" s="62" t="s">
        <v>2</v>
      </c>
      <c r="D920" s="63" t="s">
        <v>2</v>
      </c>
      <c r="E920" s="63" t="s">
        <v>2</v>
      </c>
      <c r="F920" s="47" t="s">
        <v>2</v>
      </c>
      <c r="H920" s="64">
        <v>0</v>
      </c>
      <c r="I920" s="64">
        <v>219</v>
      </c>
      <c r="J920" s="64">
        <v>219</v>
      </c>
      <c r="K920" s="64">
        <v>0</v>
      </c>
      <c r="L920" s="64">
        <v>0</v>
      </c>
      <c r="M920" s="64">
        <v>0</v>
      </c>
      <c r="N920" s="64">
        <v>219</v>
      </c>
      <c r="O920" s="60">
        <v>0</v>
      </c>
      <c r="P920" s="64">
        <v>0</v>
      </c>
      <c r="Q920" s="64">
        <v>0</v>
      </c>
      <c r="R920" s="64">
        <v>0</v>
      </c>
      <c r="S920" s="64">
        <v>219</v>
      </c>
      <c r="T920" s="60">
        <v>0</v>
      </c>
    </row>
    <row r="921" spans="1:20" ht="14.45" hidden="1" customHeight="1" outlineLevel="4" collapsed="1" x14ac:dyDescent="0.25">
      <c r="A921" s="47" t="s">
        <v>2</v>
      </c>
      <c r="B921" s="47" t="s">
        <v>2</v>
      </c>
      <c r="C921" s="62" t="s">
        <v>2</v>
      </c>
      <c r="D921" s="63" t="s">
        <v>2</v>
      </c>
      <c r="E921" s="63" t="s">
        <v>2</v>
      </c>
      <c r="F921" s="47" t="s">
        <v>2</v>
      </c>
      <c r="H921" s="64">
        <v>48000</v>
      </c>
      <c r="I921" s="64">
        <v>58283</v>
      </c>
      <c r="J921" s="64">
        <v>106283</v>
      </c>
      <c r="K921" s="64">
        <v>14653.85</v>
      </c>
      <c r="L921" s="64">
        <v>0</v>
      </c>
      <c r="M921" s="64">
        <v>14653.85</v>
      </c>
      <c r="N921" s="64">
        <v>91629.15</v>
      </c>
      <c r="O921" s="60">
        <v>0.13787576564455276</v>
      </c>
      <c r="P921" s="64">
        <v>28853.656665999999</v>
      </c>
      <c r="Q921" s="64">
        <v>8847</v>
      </c>
      <c r="R921" s="64">
        <v>37700.656666000003</v>
      </c>
      <c r="S921" s="64">
        <v>68582.343334000005</v>
      </c>
      <c r="T921" s="60">
        <v>0.35471953808228973</v>
      </c>
    </row>
    <row r="922" spans="1:20" ht="14.45" hidden="1" customHeight="1" outlineLevel="4" collapsed="1" x14ac:dyDescent="0.25">
      <c r="A922" s="47" t="s">
        <v>2</v>
      </c>
      <c r="B922" s="47" t="s">
        <v>2</v>
      </c>
      <c r="C922" s="62" t="s">
        <v>2</v>
      </c>
      <c r="D922" s="63" t="s">
        <v>2</v>
      </c>
      <c r="E922" s="63" t="s">
        <v>2</v>
      </c>
      <c r="F922" s="47" t="s">
        <v>2</v>
      </c>
      <c r="H922" s="64">
        <v>70000</v>
      </c>
      <c r="I922" s="64">
        <v>43632</v>
      </c>
      <c r="J922" s="64">
        <v>113632</v>
      </c>
      <c r="K922" s="64">
        <v>5283.91</v>
      </c>
      <c r="L922" s="64">
        <v>7600</v>
      </c>
      <c r="M922" s="64">
        <v>12883.91</v>
      </c>
      <c r="N922" s="64">
        <v>100748.09</v>
      </c>
      <c r="O922" s="60">
        <v>0.11338276189805689</v>
      </c>
      <c r="P922" s="64">
        <v>56607.88</v>
      </c>
      <c r="Q922" s="64">
        <v>0</v>
      </c>
      <c r="R922" s="64">
        <v>56607.88</v>
      </c>
      <c r="S922" s="64">
        <v>49424.12</v>
      </c>
      <c r="T922" s="60">
        <v>0.56505104196001121</v>
      </c>
    </row>
    <row r="923" spans="1:20" ht="14.45" hidden="1" customHeight="1" outlineLevel="4" collapsed="1" x14ac:dyDescent="0.25">
      <c r="A923" s="47" t="s">
        <v>2</v>
      </c>
      <c r="B923" s="47" t="s">
        <v>2</v>
      </c>
      <c r="C923" s="62" t="s">
        <v>2</v>
      </c>
      <c r="D923" s="63" t="s">
        <v>2</v>
      </c>
      <c r="E923" s="63" t="s">
        <v>2</v>
      </c>
      <c r="F923" s="47" t="s">
        <v>2</v>
      </c>
      <c r="H923" s="64">
        <v>0</v>
      </c>
      <c r="I923" s="64">
        <v>1650</v>
      </c>
      <c r="J923" s="64">
        <v>1650</v>
      </c>
      <c r="K923" s="64">
        <v>1875</v>
      </c>
      <c r="L923" s="64">
        <v>0</v>
      </c>
      <c r="M923" s="64">
        <v>1875</v>
      </c>
      <c r="N923" s="65">
        <v>-225</v>
      </c>
      <c r="O923" s="60">
        <v>1.1363636363636365</v>
      </c>
      <c r="P923" s="64">
        <v>7401.5233330000001</v>
      </c>
      <c r="Q923" s="64">
        <v>0</v>
      </c>
      <c r="R923" s="64">
        <v>7401.5233330000001</v>
      </c>
      <c r="S923" s="65">
        <v>-5751.5233330000001</v>
      </c>
      <c r="T923" s="60">
        <v>4.4857717169696967</v>
      </c>
    </row>
    <row r="924" spans="1:20" ht="14.45" hidden="1" customHeight="1" outlineLevel="4" collapsed="1" x14ac:dyDescent="0.25">
      <c r="A924" s="47" t="s">
        <v>2</v>
      </c>
      <c r="B924" s="47" t="s">
        <v>2</v>
      </c>
      <c r="C924" s="62" t="s">
        <v>2</v>
      </c>
      <c r="D924" s="63" t="s">
        <v>2</v>
      </c>
      <c r="E924" s="63" t="s">
        <v>2</v>
      </c>
      <c r="F924" s="47" t="s">
        <v>2</v>
      </c>
      <c r="H924" s="64">
        <v>0</v>
      </c>
      <c r="I924" s="64">
        <v>3069</v>
      </c>
      <c r="J924" s="64">
        <v>3069</v>
      </c>
      <c r="K924" s="64">
        <v>0</v>
      </c>
      <c r="L924" s="64">
        <v>0</v>
      </c>
      <c r="M924" s="64">
        <v>0</v>
      </c>
      <c r="N924" s="64">
        <v>3069</v>
      </c>
      <c r="O924" s="60">
        <v>0</v>
      </c>
      <c r="P924" s="64">
        <v>0</v>
      </c>
      <c r="Q924" s="64">
        <v>0</v>
      </c>
      <c r="R924" s="64">
        <v>0</v>
      </c>
      <c r="S924" s="64">
        <v>3069</v>
      </c>
      <c r="T924" s="60">
        <v>0</v>
      </c>
    </row>
    <row r="925" spans="1:20" ht="14.45" hidden="1" customHeight="1" outlineLevel="4" collapsed="1" x14ac:dyDescent="0.25">
      <c r="A925" s="47" t="s">
        <v>2</v>
      </c>
      <c r="B925" s="47" t="s">
        <v>2</v>
      </c>
      <c r="C925" s="62" t="s">
        <v>2</v>
      </c>
      <c r="D925" s="63" t="s">
        <v>2</v>
      </c>
      <c r="E925" s="63" t="s">
        <v>2</v>
      </c>
      <c r="F925" s="47" t="s">
        <v>2</v>
      </c>
      <c r="H925" s="64">
        <v>0</v>
      </c>
      <c r="I925" s="64">
        <v>1399</v>
      </c>
      <c r="J925" s="64">
        <v>1399</v>
      </c>
      <c r="K925" s="64">
        <v>0</v>
      </c>
      <c r="L925" s="64">
        <v>0</v>
      </c>
      <c r="M925" s="64">
        <v>0</v>
      </c>
      <c r="N925" s="64">
        <v>1399</v>
      </c>
      <c r="O925" s="60">
        <v>0</v>
      </c>
      <c r="P925" s="64">
        <v>0</v>
      </c>
      <c r="Q925" s="64">
        <v>0</v>
      </c>
      <c r="R925" s="64">
        <v>0</v>
      </c>
      <c r="S925" s="64">
        <v>1399</v>
      </c>
      <c r="T925" s="60">
        <v>0</v>
      </c>
    </row>
    <row r="926" spans="1:20" ht="14.45" hidden="1" customHeight="1" outlineLevel="4" collapsed="1" x14ac:dyDescent="0.25">
      <c r="A926" s="47" t="s">
        <v>2</v>
      </c>
      <c r="B926" s="47" t="s">
        <v>2</v>
      </c>
      <c r="C926" s="62" t="s">
        <v>2</v>
      </c>
      <c r="D926" s="63" t="s">
        <v>2</v>
      </c>
      <c r="E926" s="63" t="s">
        <v>2</v>
      </c>
      <c r="F926" s="47" t="s">
        <v>2</v>
      </c>
      <c r="H926" s="64">
        <v>0</v>
      </c>
      <c r="I926" s="64">
        <v>24457</v>
      </c>
      <c r="J926" s="64">
        <v>24457</v>
      </c>
      <c r="K926" s="64">
        <v>10303.450000000001</v>
      </c>
      <c r="L926" s="64">
        <v>0</v>
      </c>
      <c r="M926" s="64">
        <v>10303.450000000001</v>
      </c>
      <c r="N926" s="64">
        <v>14153.55</v>
      </c>
      <c r="O926" s="60">
        <v>0.42128838369382998</v>
      </c>
      <c r="P926" s="64">
        <v>13283.526666</v>
      </c>
      <c r="Q926" s="64">
        <v>0</v>
      </c>
      <c r="R926" s="64">
        <v>13283.526666</v>
      </c>
      <c r="S926" s="64">
        <v>11173.473334</v>
      </c>
      <c r="T926" s="60">
        <v>0.54313802453285354</v>
      </c>
    </row>
    <row r="927" spans="1:20" ht="14.45" hidden="1" customHeight="1" outlineLevel="4" collapsed="1" x14ac:dyDescent="0.25">
      <c r="A927" s="47" t="s">
        <v>2</v>
      </c>
      <c r="B927" s="47" t="s">
        <v>2</v>
      </c>
      <c r="C927" s="62" t="s">
        <v>2</v>
      </c>
      <c r="D927" s="63" t="s">
        <v>2</v>
      </c>
      <c r="E927" s="63" t="s">
        <v>2</v>
      </c>
      <c r="F927" s="47" t="s">
        <v>2</v>
      </c>
      <c r="H927" s="64">
        <v>0</v>
      </c>
      <c r="I927" s="65">
        <v>-1073</v>
      </c>
      <c r="J927" s="65">
        <v>-1073</v>
      </c>
      <c r="K927" s="64">
        <v>0</v>
      </c>
      <c r="L927" s="64">
        <v>0</v>
      </c>
      <c r="M927" s="64">
        <v>0</v>
      </c>
      <c r="N927" s="65">
        <v>-1073</v>
      </c>
      <c r="O927" s="60">
        <v>0</v>
      </c>
      <c r="P927" s="64">
        <v>0</v>
      </c>
      <c r="Q927" s="64">
        <v>0</v>
      </c>
      <c r="R927" s="64">
        <v>0</v>
      </c>
      <c r="S927" s="65">
        <v>-1073</v>
      </c>
      <c r="T927" s="60">
        <v>0</v>
      </c>
    </row>
    <row r="928" spans="1:20" ht="14.45" hidden="1" customHeight="1" outlineLevel="4" collapsed="1" x14ac:dyDescent="0.25">
      <c r="A928" s="47" t="s">
        <v>2</v>
      </c>
      <c r="B928" s="47" t="s">
        <v>2</v>
      </c>
      <c r="C928" s="62" t="s">
        <v>2</v>
      </c>
      <c r="D928" s="63" t="s">
        <v>2</v>
      </c>
      <c r="E928" s="63" t="s">
        <v>2</v>
      </c>
      <c r="F928" s="47" t="s">
        <v>2</v>
      </c>
      <c r="H928" s="64">
        <v>3000</v>
      </c>
      <c r="I928" s="64">
        <v>5541</v>
      </c>
      <c r="J928" s="64">
        <v>8541</v>
      </c>
      <c r="K928" s="64">
        <v>2366.37</v>
      </c>
      <c r="L928" s="64">
        <v>0</v>
      </c>
      <c r="M928" s="64">
        <v>2366.37</v>
      </c>
      <c r="N928" s="64">
        <v>6174.63</v>
      </c>
      <c r="O928" s="60">
        <v>0.27706006322444676</v>
      </c>
      <c r="P928" s="64">
        <v>5926.32</v>
      </c>
      <c r="Q928" s="64">
        <v>0</v>
      </c>
      <c r="R928" s="64">
        <v>5926.32</v>
      </c>
      <c r="S928" s="64">
        <v>2614.6799999999998</v>
      </c>
      <c r="T928" s="60">
        <v>0.69386722866174921</v>
      </c>
    </row>
    <row r="929" spans="1:20" ht="14.45" hidden="1" customHeight="1" outlineLevel="4" collapsed="1" x14ac:dyDescent="0.25">
      <c r="A929" s="47" t="s">
        <v>2</v>
      </c>
      <c r="B929" s="47" t="s">
        <v>2</v>
      </c>
      <c r="C929" s="62" t="s">
        <v>2</v>
      </c>
      <c r="D929" s="63" t="s">
        <v>2</v>
      </c>
      <c r="E929" s="63" t="s">
        <v>2</v>
      </c>
      <c r="F929" s="47" t="s">
        <v>2</v>
      </c>
      <c r="H929" s="64">
        <v>0</v>
      </c>
      <c r="I929" s="64">
        <v>53</v>
      </c>
      <c r="J929" s="64">
        <v>53</v>
      </c>
      <c r="K929" s="64">
        <v>0</v>
      </c>
      <c r="L929" s="64">
        <v>0</v>
      </c>
      <c r="M929" s="64">
        <v>0</v>
      </c>
      <c r="N929" s="64">
        <v>53</v>
      </c>
      <c r="O929" s="60">
        <v>0</v>
      </c>
      <c r="P929" s="64">
        <v>0</v>
      </c>
      <c r="Q929" s="64">
        <v>0</v>
      </c>
      <c r="R929" s="64">
        <v>0</v>
      </c>
      <c r="S929" s="64">
        <v>53</v>
      </c>
      <c r="T929" s="60">
        <v>0</v>
      </c>
    </row>
    <row r="930" spans="1:20" ht="14.45" hidden="1" customHeight="1" outlineLevel="4" collapsed="1" x14ac:dyDescent="0.25">
      <c r="A930" s="47" t="s">
        <v>2</v>
      </c>
      <c r="B930" s="47" t="s">
        <v>2</v>
      </c>
      <c r="C930" s="62" t="s">
        <v>2</v>
      </c>
      <c r="D930" s="63" t="s">
        <v>2</v>
      </c>
      <c r="E930" s="63" t="s">
        <v>2</v>
      </c>
      <c r="F930" s="47" t="s">
        <v>2</v>
      </c>
      <c r="H930" s="64">
        <v>10000</v>
      </c>
      <c r="I930" s="65">
        <v>-2783</v>
      </c>
      <c r="J930" s="64">
        <v>7217</v>
      </c>
      <c r="K930" s="64">
        <v>1585</v>
      </c>
      <c r="L930" s="64">
        <v>0</v>
      </c>
      <c r="M930" s="64">
        <v>1585</v>
      </c>
      <c r="N930" s="64">
        <v>5632</v>
      </c>
      <c r="O930" s="60">
        <v>0.21962034086185395</v>
      </c>
      <c r="P930" s="64">
        <v>8780.5300000000007</v>
      </c>
      <c r="Q930" s="64">
        <v>0</v>
      </c>
      <c r="R930" s="64">
        <v>8780.5300000000007</v>
      </c>
      <c r="S930" s="65">
        <v>-1563.53</v>
      </c>
      <c r="T930" s="60">
        <v>1.2166454205348483</v>
      </c>
    </row>
    <row r="931" spans="1:20" ht="14.45" hidden="1" customHeight="1" outlineLevel="4" collapsed="1" x14ac:dyDescent="0.25">
      <c r="A931" s="47" t="s">
        <v>2</v>
      </c>
      <c r="B931" s="47" t="s">
        <v>2</v>
      </c>
      <c r="C931" s="62" t="s">
        <v>2</v>
      </c>
      <c r="D931" s="63" t="s">
        <v>2</v>
      </c>
      <c r="E931" s="63" t="s">
        <v>2</v>
      </c>
      <c r="F931" s="47" t="s">
        <v>2</v>
      </c>
      <c r="H931" s="64">
        <v>0</v>
      </c>
      <c r="I931" s="64">
        <v>0</v>
      </c>
      <c r="J931" s="64">
        <v>0</v>
      </c>
      <c r="K931" s="64">
        <v>1574.91</v>
      </c>
      <c r="L931" s="64">
        <v>6425.09</v>
      </c>
      <c r="M931" s="64">
        <v>8000</v>
      </c>
      <c r="N931" s="65">
        <v>-8000</v>
      </c>
      <c r="O931" s="67">
        <v>-1</v>
      </c>
      <c r="P931" s="64">
        <v>9072.9633329999997</v>
      </c>
      <c r="Q931" s="64">
        <v>0</v>
      </c>
      <c r="R931" s="64">
        <v>9072.9633329999997</v>
      </c>
      <c r="S931" s="65">
        <v>-15498.053333</v>
      </c>
      <c r="T931" s="67">
        <v>-1</v>
      </c>
    </row>
    <row r="932" spans="1:20" ht="14.45" hidden="1" customHeight="1" outlineLevel="4" collapsed="1" x14ac:dyDescent="0.25">
      <c r="A932" s="47" t="s">
        <v>2</v>
      </c>
      <c r="B932" s="47" t="s">
        <v>2</v>
      </c>
      <c r="C932" s="62" t="s">
        <v>2</v>
      </c>
      <c r="D932" s="63" t="s">
        <v>2</v>
      </c>
      <c r="E932" s="63" t="s">
        <v>2</v>
      </c>
      <c r="F932" s="47" t="s">
        <v>2</v>
      </c>
      <c r="H932" s="64">
        <v>0</v>
      </c>
      <c r="I932" s="65">
        <v>-27</v>
      </c>
      <c r="J932" s="65">
        <v>-27</v>
      </c>
      <c r="K932" s="64">
        <v>0</v>
      </c>
      <c r="L932" s="64">
        <v>0</v>
      </c>
      <c r="M932" s="64">
        <v>0</v>
      </c>
      <c r="N932" s="65">
        <v>-27</v>
      </c>
      <c r="O932" s="60">
        <v>0</v>
      </c>
      <c r="P932" s="64">
        <v>0</v>
      </c>
      <c r="Q932" s="64">
        <v>0</v>
      </c>
      <c r="R932" s="64">
        <v>0</v>
      </c>
      <c r="S932" s="65">
        <v>-27</v>
      </c>
      <c r="T932" s="60">
        <v>0</v>
      </c>
    </row>
    <row r="933" spans="1:20" ht="14.45" hidden="1" customHeight="1" outlineLevel="4" collapsed="1" x14ac:dyDescent="0.25">
      <c r="A933" s="47" t="s">
        <v>2</v>
      </c>
      <c r="B933" s="47" t="s">
        <v>2</v>
      </c>
      <c r="C933" s="62" t="s">
        <v>2</v>
      </c>
      <c r="D933" s="63" t="s">
        <v>2</v>
      </c>
      <c r="E933" s="63" t="s">
        <v>2</v>
      </c>
      <c r="F933" s="47" t="s">
        <v>2</v>
      </c>
      <c r="H933" s="64">
        <v>25000</v>
      </c>
      <c r="I933" s="64">
        <v>28265</v>
      </c>
      <c r="J933" s="64">
        <v>53265</v>
      </c>
      <c r="K933" s="64">
        <v>50</v>
      </c>
      <c r="L933" s="64">
        <v>0</v>
      </c>
      <c r="M933" s="64">
        <v>50</v>
      </c>
      <c r="N933" s="64">
        <v>53215</v>
      </c>
      <c r="O933" s="60">
        <v>9.3870271285084012E-4</v>
      </c>
      <c r="P933" s="64">
        <v>9624.8233330000003</v>
      </c>
      <c r="Q933" s="64">
        <v>0</v>
      </c>
      <c r="R933" s="64">
        <v>9624.8233330000003</v>
      </c>
      <c r="S933" s="64">
        <v>43640.176667</v>
      </c>
      <c r="T933" s="60">
        <v>0.18069695546794332</v>
      </c>
    </row>
    <row r="934" spans="1:20" ht="14.45" hidden="1" customHeight="1" outlineLevel="4" collapsed="1" x14ac:dyDescent="0.25">
      <c r="A934" s="47" t="s">
        <v>2</v>
      </c>
      <c r="B934" s="47" t="s">
        <v>2</v>
      </c>
      <c r="C934" s="62" t="s">
        <v>2</v>
      </c>
      <c r="D934" s="63" t="s">
        <v>2</v>
      </c>
      <c r="E934" s="63" t="s">
        <v>2</v>
      </c>
      <c r="F934" s="47" t="s">
        <v>2</v>
      </c>
      <c r="H934" s="64">
        <v>0</v>
      </c>
      <c r="I934" s="64">
        <v>65</v>
      </c>
      <c r="J934" s="64">
        <v>65</v>
      </c>
      <c r="K934" s="64">
        <v>0</v>
      </c>
      <c r="L934" s="64">
        <v>0</v>
      </c>
      <c r="M934" s="64">
        <v>0</v>
      </c>
      <c r="N934" s="64">
        <v>65</v>
      </c>
      <c r="O934" s="60">
        <v>0</v>
      </c>
      <c r="P934" s="64">
        <v>0</v>
      </c>
      <c r="Q934" s="64">
        <v>0</v>
      </c>
      <c r="R934" s="64">
        <v>0</v>
      </c>
      <c r="S934" s="64">
        <v>65</v>
      </c>
      <c r="T934" s="60">
        <v>0</v>
      </c>
    </row>
    <row r="935" spans="1:20" ht="14.45" hidden="1" customHeight="1" outlineLevel="4" collapsed="1" x14ac:dyDescent="0.25">
      <c r="A935" s="47" t="s">
        <v>2</v>
      </c>
      <c r="B935" s="47" t="s">
        <v>2</v>
      </c>
      <c r="C935" s="62" t="s">
        <v>2</v>
      </c>
      <c r="D935" s="63" t="s">
        <v>2</v>
      </c>
      <c r="E935" s="63" t="s">
        <v>2</v>
      </c>
      <c r="F935" s="47" t="s">
        <v>2</v>
      </c>
      <c r="H935" s="64">
        <v>0</v>
      </c>
      <c r="I935" s="64">
        <v>263</v>
      </c>
      <c r="J935" s="64">
        <v>263</v>
      </c>
      <c r="K935" s="64">
        <v>0</v>
      </c>
      <c r="L935" s="64">
        <v>0</v>
      </c>
      <c r="M935" s="64">
        <v>0</v>
      </c>
      <c r="N935" s="64">
        <v>263</v>
      </c>
      <c r="O935" s="60">
        <v>0</v>
      </c>
      <c r="P935" s="64">
        <v>0</v>
      </c>
      <c r="Q935" s="64">
        <v>0</v>
      </c>
      <c r="R935" s="64">
        <v>0</v>
      </c>
      <c r="S935" s="64">
        <v>263</v>
      </c>
      <c r="T935" s="60">
        <v>0</v>
      </c>
    </row>
    <row r="936" spans="1:20" ht="14.45" hidden="1" customHeight="1" outlineLevel="4" collapsed="1" x14ac:dyDescent="0.25">
      <c r="A936" s="47" t="s">
        <v>2</v>
      </c>
      <c r="B936" s="47" t="s">
        <v>2</v>
      </c>
      <c r="C936" s="62" t="s">
        <v>2</v>
      </c>
      <c r="D936" s="63" t="s">
        <v>2</v>
      </c>
      <c r="E936" s="63" t="s">
        <v>2</v>
      </c>
      <c r="F936" s="47" t="s">
        <v>2</v>
      </c>
      <c r="H936" s="64">
        <v>0</v>
      </c>
      <c r="I936" s="64">
        <v>981</v>
      </c>
      <c r="J936" s="64">
        <v>981</v>
      </c>
      <c r="K936" s="64">
        <v>33.42</v>
      </c>
      <c r="L936" s="64">
        <v>0</v>
      </c>
      <c r="M936" s="64">
        <v>33.42</v>
      </c>
      <c r="N936" s="64">
        <v>947.58</v>
      </c>
      <c r="O936" s="60">
        <v>3.4067278287461776E-2</v>
      </c>
      <c r="P936" s="64">
        <v>126.38666600000001</v>
      </c>
      <c r="Q936" s="64">
        <v>0</v>
      </c>
      <c r="R936" s="64">
        <v>126.38666600000001</v>
      </c>
      <c r="S936" s="64">
        <v>854.61333400000001</v>
      </c>
      <c r="T936" s="60">
        <v>0.12883452191641181</v>
      </c>
    </row>
    <row r="937" spans="1:20" ht="14.45" hidden="1" customHeight="1" outlineLevel="4" collapsed="1" x14ac:dyDescent="0.25">
      <c r="A937" s="47" t="s">
        <v>2</v>
      </c>
      <c r="B937" s="47" t="s">
        <v>2</v>
      </c>
      <c r="C937" s="62" t="s">
        <v>2</v>
      </c>
      <c r="D937" s="63" t="s">
        <v>2</v>
      </c>
      <c r="E937" s="63" t="s">
        <v>2</v>
      </c>
      <c r="F937" s="47" t="s">
        <v>2</v>
      </c>
      <c r="H937" s="64">
        <v>0</v>
      </c>
      <c r="I937" s="64">
        <v>419</v>
      </c>
      <c r="J937" s="64">
        <v>419</v>
      </c>
      <c r="K937" s="64">
        <v>0</v>
      </c>
      <c r="L937" s="64">
        <v>0</v>
      </c>
      <c r="M937" s="64">
        <v>0</v>
      </c>
      <c r="N937" s="64">
        <v>419</v>
      </c>
      <c r="O937" s="60">
        <v>0</v>
      </c>
      <c r="P937" s="64">
        <v>0</v>
      </c>
      <c r="Q937" s="64">
        <v>0</v>
      </c>
      <c r="R937" s="64">
        <v>0</v>
      </c>
      <c r="S937" s="64">
        <v>419</v>
      </c>
      <c r="T937" s="60">
        <v>0</v>
      </c>
    </row>
    <row r="938" spans="1:20" ht="14.45" hidden="1" customHeight="1" outlineLevel="4" collapsed="1" x14ac:dyDescent="0.25">
      <c r="A938" s="47" t="s">
        <v>2</v>
      </c>
      <c r="B938" s="47" t="s">
        <v>2</v>
      </c>
      <c r="C938" s="62" t="s">
        <v>2</v>
      </c>
      <c r="D938" s="63" t="s">
        <v>2</v>
      </c>
      <c r="E938" s="63" t="s">
        <v>2</v>
      </c>
      <c r="F938" s="47" t="s">
        <v>2</v>
      </c>
      <c r="H938" s="64">
        <v>0</v>
      </c>
      <c r="I938" s="64">
        <v>1916</v>
      </c>
      <c r="J938" s="64">
        <v>1916</v>
      </c>
      <c r="K938" s="64">
        <v>0</v>
      </c>
      <c r="L938" s="64">
        <v>0</v>
      </c>
      <c r="M938" s="64">
        <v>0</v>
      </c>
      <c r="N938" s="64">
        <v>1916</v>
      </c>
      <c r="O938" s="60">
        <v>0</v>
      </c>
      <c r="P938" s="64">
        <v>0</v>
      </c>
      <c r="Q938" s="64">
        <v>0</v>
      </c>
      <c r="R938" s="64">
        <v>0</v>
      </c>
      <c r="S938" s="64">
        <v>1916</v>
      </c>
      <c r="T938" s="60">
        <v>0</v>
      </c>
    </row>
    <row r="939" spans="1:20" ht="14.45" hidden="1" customHeight="1" outlineLevel="4" collapsed="1" x14ac:dyDescent="0.25">
      <c r="A939" s="47" t="s">
        <v>2</v>
      </c>
      <c r="B939" s="47" t="s">
        <v>2</v>
      </c>
      <c r="C939" s="62" t="s">
        <v>2</v>
      </c>
      <c r="D939" s="63" t="s">
        <v>2</v>
      </c>
      <c r="E939" s="63" t="s">
        <v>2</v>
      </c>
      <c r="F939" s="47" t="s">
        <v>2</v>
      </c>
      <c r="H939" s="64">
        <v>0</v>
      </c>
      <c r="I939" s="65">
        <v>-26</v>
      </c>
      <c r="J939" s="65">
        <v>-26</v>
      </c>
      <c r="K939" s="64">
        <v>180</v>
      </c>
      <c r="L939" s="64">
        <v>0</v>
      </c>
      <c r="M939" s="64">
        <v>180</v>
      </c>
      <c r="N939" s="65">
        <v>-206</v>
      </c>
      <c r="O939" s="67">
        <v>-6.9230769230769234</v>
      </c>
      <c r="P939" s="64">
        <v>289.33333299999998</v>
      </c>
      <c r="Q939" s="64">
        <v>0</v>
      </c>
      <c r="R939" s="64">
        <v>289.33333299999998</v>
      </c>
      <c r="S939" s="65">
        <v>-315.33333299999998</v>
      </c>
      <c r="T939" s="67">
        <v>-9.99</v>
      </c>
    </row>
    <row r="940" spans="1:20" ht="14.45" hidden="1" customHeight="1" outlineLevel="4" collapsed="1" x14ac:dyDescent="0.25">
      <c r="A940" s="47" t="s">
        <v>2</v>
      </c>
      <c r="B940" s="47" t="s">
        <v>2</v>
      </c>
      <c r="C940" s="62" t="s">
        <v>2</v>
      </c>
      <c r="D940" s="63" t="s">
        <v>2</v>
      </c>
      <c r="E940" s="63" t="s">
        <v>2</v>
      </c>
      <c r="F940" s="47" t="s">
        <v>2</v>
      </c>
      <c r="H940" s="64">
        <v>5000</v>
      </c>
      <c r="I940" s="65">
        <v>-2762</v>
      </c>
      <c r="J940" s="64">
        <v>2238</v>
      </c>
      <c r="K940" s="64">
        <v>0</v>
      </c>
      <c r="L940" s="64">
        <v>0</v>
      </c>
      <c r="M940" s="64">
        <v>0</v>
      </c>
      <c r="N940" s="64">
        <v>2238</v>
      </c>
      <c r="O940" s="60">
        <v>0</v>
      </c>
      <c r="P940" s="64">
        <v>11536</v>
      </c>
      <c r="Q940" s="64">
        <v>0</v>
      </c>
      <c r="R940" s="64">
        <v>11536</v>
      </c>
      <c r="S940" s="65">
        <v>-9298</v>
      </c>
      <c r="T940" s="60">
        <v>5.154602323503128</v>
      </c>
    </row>
    <row r="941" spans="1:20" ht="14.45" hidden="1" customHeight="1" outlineLevel="4" collapsed="1" x14ac:dyDescent="0.25">
      <c r="A941" s="47" t="s">
        <v>2</v>
      </c>
      <c r="B941" s="47" t="s">
        <v>2</v>
      </c>
      <c r="C941" s="62" t="s">
        <v>2</v>
      </c>
      <c r="D941" s="63" t="s">
        <v>2</v>
      </c>
      <c r="E941" s="63" t="s">
        <v>2</v>
      </c>
      <c r="F941" s="47" t="s">
        <v>2</v>
      </c>
      <c r="H941" s="64">
        <v>0</v>
      </c>
      <c r="I941" s="64">
        <v>123</v>
      </c>
      <c r="J941" s="64">
        <v>123</v>
      </c>
      <c r="K941" s="64">
        <v>0</v>
      </c>
      <c r="L941" s="64">
        <v>0</v>
      </c>
      <c r="M941" s="64">
        <v>0</v>
      </c>
      <c r="N941" s="64">
        <v>123</v>
      </c>
      <c r="O941" s="60">
        <v>0</v>
      </c>
      <c r="P941" s="64">
        <v>0</v>
      </c>
      <c r="Q941" s="64">
        <v>0</v>
      </c>
      <c r="R941" s="64">
        <v>0</v>
      </c>
      <c r="S941" s="64">
        <v>123</v>
      </c>
      <c r="T941" s="60">
        <v>0</v>
      </c>
    </row>
    <row r="942" spans="1:20" ht="14.45" hidden="1" customHeight="1" outlineLevel="4" collapsed="1" x14ac:dyDescent="0.25">
      <c r="A942" s="47" t="s">
        <v>2</v>
      </c>
      <c r="B942" s="47" t="s">
        <v>2</v>
      </c>
      <c r="C942" s="62" t="s">
        <v>2</v>
      </c>
      <c r="D942" s="63" t="s">
        <v>2</v>
      </c>
      <c r="E942" s="63" t="s">
        <v>2</v>
      </c>
      <c r="F942" s="47" t="s">
        <v>2</v>
      </c>
      <c r="H942" s="64">
        <v>8000</v>
      </c>
      <c r="I942" s="64">
        <v>16089</v>
      </c>
      <c r="J942" s="64">
        <v>24089</v>
      </c>
      <c r="K942" s="64">
        <v>6935</v>
      </c>
      <c r="L942" s="64">
        <v>0</v>
      </c>
      <c r="M942" s="64">
        <v>6935</v>
      </c>
      <c r="N942" s="64">
        <v>17154</v>
      </c>
      <c r="O942" s="60">
        <v>0.28789073851135372</v>
      </c>
      <c r="P942" s="64">
        <v>6935</v>
      </c>
      <c r="Q942" s="64">
        <v>0</v>
      </c>
      <c r="R942" s="64">
        <v>6935</v>
      </c>
      <c r="S942" s="64">
        <v>17154</v>
      </c>
      <c r="T942" s="60">
        <v>0.28789073851135372</v>
      </c>
    </row>
    <row r="943" spans="1:20" ht="14.45" hidden="1" customHeight="1" outlineLevel="4" collapsed="1" x14ac:dyDescent="0.25">
      <c r="A943" s="47" t="s">
        <v>2</v>
      </c>
      <c r="B943" s="47" t="s">
        <v>2</v>
      </c>
      <c r="C943" s="62" t="s">
        <v>2</v>
      </c>
      <c r="D943" s="63" t="s">
        <v>2</v>
      </c>
      <c r="E943" s="63" t="s">
        <v>2</v>
      </c>
      <c r="F943" s="47" t="s">
        <v>2</v>
      </c>
      <c r="H943" s="64">
        <v>0</v>
      </c>
      <c r="I943" s="64">
        <v>5386</v>
      </c>
      <c r="J943" s="64">
        <v>5386</v>
      </c>
      <c r="K943" s="64">
        <v>0</v>
      </c>
      <c r="L943" s="64">
        <v>0</v>
      </c>
      <c r="M943" s="64">
        <v>0</v>
      </c>
      <c r="N943" s="64">
        <v>5386</v>
      </c>
      <c r="O943" s="60">
        <v>0</v>
      </c>
      <c r="P943" s="64">
        <v>0</v>
      </c>
      <c r="Q943" s="64">
        <v>0</v>
      </c>
      <c r="R943" s="64">
        <v>0</v>
      </c>
      <c r="S943" s="64">
        <v>5386</v>
      </c>
      <c r="T943" s="60">
        <v>0</v>
      </c>
    </row>
    <row r="944" spans="1:20" ht="14.45" hidden="1" customHeight="1" outlineLevel="4" collapsed="1" x14ac:dyDescent="0.25">
      <c r="A944" s="47" t="s">
        <v>2</v>
      </c>
      <c r="B944" s="47" t="s">
        <v>2</v>
      </c>
      <c r="C944" s="62" t="s">
        <v>2</v>
      </c>
      <c r="D944" s="63" t="s">
        <v>2</v>
      </c>
      <c r="E944" s="63" t="s">
        <v>2</v>
      </c>
      <c r="F944" s="47" t="s">
        <v>2</v>
      </c>
      <c r="H944" s="64">
        <v>0</v>
      </c>
      <c r="I944" s="64">
        <v>9478</v>
      </c>
      <c r="J944" s="64">
        <v>9478</v>
      </c>
      <c r="K944" s="64">
        <v>2975.74</v>
      </c>
      <c r="L944" s="64">
        <v>76810.45</v>
      </c>
      <c r="M944" s="64">
        <v>79786.19</v>
      </c>
      <c r="N944" s="65">
        <v>-70308.19</v>
      </c>
      <c r="O944" s="60">
        <v>8.4180407258915384</v>
      </c>
      <c r="P944" s="64">
        <v>21806.133332000001</v>
      </c>
      <c r="Q944" s="65">
        <v>-16000</v>
      </c>
      <c r="R944" s="64">
        <v>5806.1333320000003</v>
      </c>
      <c r="S944" s="65">
        <v>-73138.583331999995</v>
      </c>
      <c r="T944" s="60">
        <v>8.7166684249841744</v>
      </c>
    </row>
    <row r="945" spans="1:20" ht="14.45" hidden="1" customHeight="1" outlineLevel="4" collapsed="1" x14ac:dyDescent="0.25">
      <c r="A945" s="47" t="s">
        <v>2</v>
      </c>
      <c r="B945" s="47" t="s">
        <v>2</v>
      </c>
      <c r="C945" s="62" t="s">
        <v>2</v>
      </c>
      <c r="D945" s="63" t="s">
        <v>2</v>
      </c>
      <c r="E945" s="63" t="s">
        <v>2</v>
      </c>
      <c r="F945" s="47" t="s">
        <v>2</v>
      </c>
      <c r="H945" s="64">
        <v>102688</v>
      </c>
      <c r="I945" s="64">
        <v>226940</v>
      </c>
      <c r="J945" s="64">
        <v>329628</v>
      </c>
      <c r="K945" s="64">
        <v>22257.4</v>
      </c>
      <c r="L945" s="64">
        <v>52570.98</v>
      </c>
      <c r="M945" s="64">
        <v>74828.38</v>
      </c>
      <c r="N945" s="64">
        <v>254799.62</v>
      </c>
      <c r="O945" s="60">
        <v>0.2270085672333661</v>
      </c>
      <c r="P945" s="64">
        <v>110524.066666</v>
      </c>
      <c r="Q945" s="65">
        <v>-3905</v>
      </c>
      <c r="R945" s="64">
        <v>106619.066666</v>
      </c>
      <c r="S945" s="64">
        <v>170437.95333399999</v>
      </c>
      <c r="T945" s="60">
        <v>0.48293848418823643</v>
      </c>
    </row>
    <row r="946" spans="1:20" ht="14.45" hidden="1" customHeight="1" outlineLevel="4" collapsed="1" x14ac:dyDescent="0.25">
      <c r="A946" s="47" t="s">
        <v>2</v>
      </c>
      <c r="B946" s="47" t="s">
        <v>2</v>
      </c>
      <c r="C946" s="62" t="s">
        <v>2</v>
      </c>
      <c r="D946" s="63" t="s">
        <v>2</v>
      </c>
      <c r="E946" s="63" t="s">
        <v>2</v>
      </c>
      <c r="F946" s="47" t="s">
        <v>2</v>
      </c>
      <c r="H946" s="64">
        <v>6000</v>
      </c>
      <c r="I946" s="64">
        <v>19200</v>
      </c>
      <c r="J946" s="64">
        <v>25200</v>
      </c>
      <c r="K946" s="64">
        <v>2771.06</v>
      </c>
      <c r="L946" s="64">
        <v>0</v>
      </c>
      <c r="M946" s="64">
        <v>2771.06</v>
      </c>
      <c r="N946" s="64">
        <v>22428.94</v>
      </c>
      <c r="O946" s="60">
        <v>0.10996269841269841</v>
      </c>
      <c r="P946" s="64">
        <v>29810.6</v>
      </c>
      <c r="Q946" s="64">
        <v>0</v>
      </c>
      <c r="R946" s="64">
        <v>29810.6</v>
      </c>
      <c r="S946" s="65">
        <v>-4610.6000000000004</v>
      </c>
      <c r="T946" s="60">
        <v>1.1829603174603174</v>
      </c>
    </row>
    <row r="947" spans="1:20" ht="14.45" hidden="1" customHeight="1" outlineLevel="4" collapsed="1" x14ac:dyDescent="0.25">
      <c r="A947" s="47" t="s">
        <v>2</v>
      </c>
      <c r="B947" s="47" t="s">
        <v>2</v>
      </c>
      <c r="C947" s="62" t="s">
        <v>2</v>
      </c>
      <c r="D947" s="63" t="s">
        <v>2</v>
      </c>
      <c r="E947" s="63" t="s">
        <v>2</v>
      </c>
      <c r="F947" s="47" t="s">
        <v>2</v>
      </c>
      <c r="H947" s="64">
        <v>3500</v>
      </c>
      <c r="I947" s="64">
        <v>0</v>
      </c>
      <c r="J947" s="64">
        <v>3500</v>
      </c>
      <c r="K947" s="64">
        <v>0</v>
      </c>
      <c r="L947" s="64">
        <v>0</v>
      </c>
      <c r="M947" s="64">
        <v>0</v>
      </c>
      <c r="N947" s="64">
        <v>3500</v>
      </c>
      <c r="O947" s="60">
        <v>0</v>
      </c>
      <c r="P947" s="64">
        <v>0</v>
      </c>
      <c r="Q947" s="64">
        <v>0</v>
      </c>
      <c r="R947" s="64">
        <v>0</v>
      </c>
      <c r="S947" s="64">
        <v>3500</v>
      </c>
      <c r="T947" s="60">
        <v>0</v>
      </c>
    </row>
    <row r="948" spans="1:20" ht="14.45" hidden="1" customHeight="1" outlineLevel="4" collapsed="1" x14ac:dyDescent="0.25">
      <c r="A948" s="47" t="s">
        <v>2</v>
      </c>
      <c r="B948" s="47" t="s">
        <v>2</v>
      </c>
      <c r="C948" s="62" t="s">
        <v>2</v>
      </c>
      <c r="D948" s="63" t="s">
        <v>2</v>
      </c>
      <c r="E948" s="63" t="s">
        <v>2</v>
      </c>
      <c r="F948" s="47" t="s">
        <v>2</v>
      </c>
      <c r="H948" s="64">
        <v>1500</v>
      </c>
      <c r="I948" s="64">
        <v>10500</v>
      </c>
      <c r="J948" s="64">
        <v>12000</v>
      </c>
      <c r="K948" s="64">
        <v>0</v>
      </c>
      <c r="L948" s="64">
        <v>10489.19</v>
      </c>
      <c r="M948" s="64">
        <v>10489.19</v>
      </c>
      <c r="N948" s="64">
        <v>1510.81</v>
      </c>
      <c r="O948" s="60">
        <v>0.87409916666666665</v>
      </c>
      <c r="P948" s="64">
        <v>129.12</v>
      </c>
      <c r="Q948" s="64">
        <v>0</v>
      </c>
      <c r="R948" s="64">
        <v>129.12</v>
      </c>
      <c r="S948" s="64">
        <v>1381.69</v>
      </c>
      <c r="T948" s="60">
        <v>0.88485916666666664</v>
      </c>
    </row>
    <row r="949" spans="1:20" ht="14.45" hidden="1" customHeight="1" outlineLevel="4" collapsed="1" x14ac:dyDescent="0.25">
      <c r="A949" s="47" t="s">
        <v>2</v>
      </c>
      <c r="B949" s="47" t="s">
        <v>2</v>
      </c>
      <c r="C949" s="62" t="s">
        <v>2</v>
      </c>
      <c r="D949" s="63" t="s">
        <v>2</v>
      </c>
      <c r="E949" s="63" t="s">
        <v>2</v>
      </c>
      <c r="F949" s="47" t="s">
        <v>2</v>
      </c>
      <c r="H949" s="64">
        <v>2500</v>
      </c>
      <c r="I949" s="64">
        <v>90400</v>
      </c>
      <c r="J949" s="64">
        <v>92900</v>
      </c>
      <c r="K949" s="64">
        <v>2538.11</v>
      </c>
      <c r="L949" s="64">
        <v>1205.5999999999999</v>
      </c>
      <c r="M949" s="64">
        <v>3743.71</v>
      </c>
      <c r="N949" s="64">
        <v>89156.29</v>
      </c>
      <c r="O949" s="60">
        <v>4.0298277717976318E-2</v>
      </c>
      <c r="P949" s="64">
        <v>22552.720000000001</v>
      </c>
      <c r="Q949" s="64">
        <v>0</v>
      </c>
      <c r="R949" s="64">
        <v>22552.720000000001</v>
      </c>
      <c r="S949" s="64">
        <v>69141.679999999993</v>
      </c>
      <c r="T949" s="60">
        <v>0.25574079655543597</v>
      </c>
    </row>
    <row r="950" spans="1:20" ht="14.45" hidden="1" customHeight="1" outlineLevel="4" collapsed="1" x14ac:dyDescent="0.25">
      <c r="A950" s="47" t="s">
        <v>2</v>
      </c>
      <c r="B950" s="47" t="s">
        <v>2</v>
      </c>
      <c r="C950" s="62" t="s">
        <v>2</v>
      </c>
      <c r="D950" s="63" t="s">
        <v>2</v>
      </c>
      <c r="E950" s="63" t="s">
        <v>2</v>
      </c>
      <c r="F950" s="47" t="s">
        <v>2</v>
      </c>
      <c r="H950" s="64">
        <v>4000</v>
      </c>
      <c r="I950" s="64">
        <v>1000</v>
      </c>
      <c r="J950" s="64">
        <v>5000</v>
      </c>
      <c r="K950" s="64">
        <v>0</v>
      </c>
      <c r="L950" s="64">
        <v>0</v>
      </c>
      <c r="M950" s="64">
        <v>0</v>
      </c>
      <c r="N950" s="64">
        <v>5000</v>
      </c>
      <c r="O950" s="60">
        <v>0</v>
      </c>
      <c r="P950" s="64">
        <v>5000</v>
      </c>
      <c r="Q950" s="64">
        <v>0</v>
      </c>
      <c r="R950" s="64">
        <v>5000</v>
      </c>
      <c r="S950" s="64">
        <v>0</v>
      </c>
      <c r="T950" s="60">
        <v>1</v>
      </c>
    </row>
    <row r="951" spans="1:20" ht="14.45" hidden="1" customHeight="1" outlineLevel="4" collapsed="1" x14ac:dyDescent="0.25">
      <c r="A951" s="47" t="s">
        <v>2</v>
      </c>
      <c r="B951" s="47" t="s">
        <v>2</v>
      </c>
      <c r="C951" s="62" t="s">
        <v>2</v>
      </c>
      <c r="D951" s="63" t="s">
        <v>2</v>
      </c>
      <c r="E951" s="63" t="s">
        <v>2</v>
      </c>
      <c r="F951" s="47" t="s">
        <v>2</v>
      </c>
      <c r="H951" s="64">
        <v>1300</v>
      </c>
      <c r="I951" s="64">
        <v>6600</v>
      </c>
      <c r="J951" s="64">
        <v>7900</v>
      </c>
      <c r="K951" s="64">
        <v>0</v>
      </c>
      <c r="L951" s="64">
        <v>0</v>
      </c>
      <c r="M951" s="64">
        <v>0</v>
      </c>
      <c r="N951" s="64">
        <v>7900</v>
      </c>
      <c r="O951" s="60">
        <v>0</v>
      </c>
      <c r="P951" s="64">
        <v>900</v>
      </c>
      <c r="Q951" s="64">
        <v>0</v>
      </c>
      <c r="R951" s="64">
        <v>900</v>
      </c>
      <c r="S951" s="64">
        <v>7000</v>
      </c>
      <c r="T951" s="60">
        <v>0.11392405063291139</v>
      </c>
    </row>
    <row r="952" spans="1:20" ht="14.45" hidden="1" customHeight="1" outlineLevel="4" collapsed="1" x14ac:dyDescent="0.25">
      <c r="A952" s="47" t="s">
        <v>2</v>
      </c>
      <c r="B952" s="47" t="s">
        <v>2</v>
      </c>
      <c r="C952" s="62" t="s">
        <v>2</v>
      </c>
      <c r="D952" s="63" t="s">
        <v>2</v>
      </c>
      <c r="E952" s="63" t="s">
        <v>2</v>
      </c>
      <c r="F952" s="47" t="s">
        <v>2</v>
      </c>
      <c r="H952" s="64">
        <v>2000</v>
      </c>
      <c r="I952" s="64">
        <v>0</v>
      </c>
      <c r="J952" s="64">
        <v>2000</v>
      </c>
      <c r="K952" s="64">
        <v>0</v>
      </c>
      <c r="L952" s="64">
        <v>0</v>
      </c>
      <c r="M952" s="64">
        <v>0</v>
      </c>
      <c r="N952" s="64">
        <v>2000</v>
      </c>
      <c r="O952" s="60">
        <v>0</v>
      </c>
      <c r="P952" s="64">
        <v>0</v>
      </c>
      <c r="Q952" s="64">
        <v>0</v>
      </c>
      <c r="R952" s="64">
        <v>0</v>
      </c>
      <c r="S952" s="64">
        <v>2000</v>
      </c>
      <c r="T952" s="60">
        <v>0</v>
      </c>
    </row>
    <row r="953" spans="1:20" ht="14.45" hidden="1" customHeight="1" outlineLevel="4" collapsed="1" x14ac:dyDescent="0.25">
      <c r="A953" s="47" t="s">
        <v>2</v>
      </c>
      <c r="B953" s="47" t="s">
        <v>2</v>
      </c>
      <c r="C953" s="62" t="s">
        <v>2</v>
      </c>
      <c r="D953" s="63" t="s">
        <v>2</v>
      </c>
      <c r="E953" s="63" t="s">
        <v>2</v>
      </c>
      <c r="F953" s="47" t="s">
        <v>2</v>
      </c>
      <c r="H953" s="64">
        <v>211288</v>
      </c>
      <c r="I953" s="64">
        <v>81000</v>
      </c>
      <c r="J953" s="64">
        <v>292288</v>
      </c>
      <c r="K953" s="64">
        <v>35101.82</v>
      </c>
      <c r="L953" s="64">
        <v>0</v>
      </c>
      <c r="M953" s="64">
        <v>35101.82</v>
      </c>
      <c r="N953" s="64">
        <v>257186.18</v>
      </c>
      <c r="O953" s="60">
        <v>0.12009326417779724</v>
      </c>
      <c r="P953" s="64">
        <v>146868.9</v>
      </c>
      <c r="Q953" s="65">
        <v>-10993</v>
      </c>
      <c r="R953" s="64">
        <v>135875.9</v>
      </c>
      <c r="S953" s="64">
        <v>156412.1</v>
      </c>
      <c r="T953" s="60">
        <v>0.46486992281585288</v>
      </c>
    </row>
    <row r="954" spans="1:20" ht="14.45" hidden="1" customHeight="1" outlineLevel="4" collapsed="1" x14ac:dyDescent="0.25">
      <c r="A954" s="47" t="s">
        <v>2</v>
      </c>
      <c r="B954" s="47" t="s">
        <v>2</v>
      </c>
      <c r="C954" s="62" t="s">
        <v>2</v>
      </c>
      <c r="D954" s="63" t="s">
        <v>2</v>
      </c>
      <c r="E954" s="63" t="s">
        <v>2</v>
      </c>
      <c r="F954" s="47" t="s">
        <v>2</v>
      </c>
      <c r="H954" s="64">
        <v>2500</v>
      </c>
      <c r="I954" s="64">
        <v>7800</v>
      </c>
      <c r="J954" s="64">
        <v>10300</v>
      </c>
      <c r="K954" s="64">
        <v>175</v>
      </c>
      <c r="L954" s="64">
        <v>0</v>
      </c>
      <c r="M954" s="64">
        <v>175</v>
      </c>
      <c r="N954" s="64">
        <v>10125</v>
      </c>
      <c r="O954" s="60">
        <v>1.6990291262135922E-2</v>
      </c>
      <c r="P954" s="64">
        <v>1525</v>
      </c>
      <c r="Q954" s="64">
        <v>0</v>
      </c>
      <c r="R954" s="64">
        <v>1525</v>
      </c>
      <c r="S954" s="64">
        <v>8775</v>
      </c>
      <c r="T954" s="60">
        <v>0.14805825242718446</v>
      </c>
    </row>
    <row r="955" spans="1:20" ht="14.45" hidden="1" customHeight="1" outlineLevel="4" collapsed="1" x14ac:dyDescent="0.25">
      <c r="A955" s="47" t="s">
        <v>2</v>
      </c>
      <c r="B955" s="47" t="s">
        <v>2</v>
      </c>
      <c r="C955" s="62" t="s">
        <v>2</v>
      </c>
      <c r="D955" s="63" t="s">
        <v>2</v>
      </c>
      <c r="E955" s="63" t="s">
        <v>2</v>
      </c>
      <c r="F955" s="47" t="s">
        <v>2</v>
      </c>
      <c r="H955" s="64">
        <v>2000</v>
      </c>
      <c r="I955" s="64">
        <v>5470</v>
      </c>
      <c r="J955" s="64">
        <v>7470</v>
      </c>
      <c r="K955" s="64">
        <v>192.84</v>
      </c>
      <c r="L955" s="64">
        <v>0</v>
      </c>
      <c r="M955" s="64">
        <v>192.84</v>
      </c>
      <c r="N955" s="64">
        <v>7277.16</v>
      </c>
      <c r="O955" s="60">
        <v>2.5815261044176707E-2</v>
      </c>
      <c r="P955" s="64">
        <v>2802.6933330000002</v>
      </c>
      <c r="Q955" s="64">
        <v>0</v>
      </c>
      <c r="R955" s="64">
        <v>2802.6933330000002</v>
      </c>
      <c r="S955" s="64">
        <v>4667.3066669999998</v>
      </c>
      <c r="T955" s="60">
        <v>0.37519321726907628</v>
      </c>
    </row>
    <row r="956" spans="1:20" ht="14.45" hidden="1" customHeight="1" outlineLevel="4" collapsed="1" x14ac:dyDescent="0.25">
      <c r="A956" s="47" t="s">
        <v>2</v>
      </c>
      <c r="B956" s="47" t="s">
        <v>2</v>
      </c>
      <c r="C956" s="62" t="s">
        <v>2</v>
      </c>
      <c r="D956" s="63" t="s">
        <v>2</v>
      </c>
      <c r="E956" s="63" t="s">
        <v>2</v>
      </c>
      <c r="F956" s="47" t="s">
        <v>2</v>
      </c>
      <c r="H956" s="64">
        <v>2000</v>
      </c>
      <c r="I956" s="64">
        <v>3812</v>
      </c>
      <c r="J956" s="64">
        <v>5812</v>
      </c>
      <c r="K956" s="64">
        <v>0</v>
      </c>
      <c r="L956" s="64">
        <v>0</v>
      </c>
      <c r="M956" s="64">
        <v>0</v>
      </c>
      <c r="N956" s="64">
        <v>5812</v>
      </c>
      <c r="O956" s="60">
        <v>0</v>
      </c>
      <c r="P956" s="64">
        <v>0</v>
      </c>
      <c r="Q956" s="64">
        <v>0</v>
      </c>
      <c r="R956" s="64">
        <v>0</v>
      </c>
      <c r="S956" s="64">
        <v>5812</v>
      </c>
      <c r="T956" s="60">
        <v>0</v>
      </c>
    </row>
    <row r="957" spans="1:20" ht="14.45" hidden="1" customHeight="1" outlineLevel="4" collapsed="1" x14ac:dyDescent="0.25">
      <c r="A957" s="47" t="s">
        <v>2</v>
      </c>
      <c r="B957" s="47" t="s">
        <v>2</v>
      </c>
      <c r="C957" s="62" t="s">
        <v>2</v>
      </c>
      <c r="D957" s="63" t="s">
        <v>2</v>
      </c>
      <c r="E957" s="63" t="s">
        <v>2</v>
      </c>
      <c r="F957" s="47" t="s">
        <v>2</v>
      </c>
      <c r="H957" s="64">
        <v>1000</v>
      </c>
      <c r="I957" s="64">
        <v>4500</v>
      </c>
      <c r="J957" s="64">
        <v>5500</v>
      </c>
      <c r="K957" s="64">
        <v>564.41</v>
      </c>
      <c r="L957" s="64">
        <v>0</v>
      </c>
      <c r="M957" s="64">
        <v>564.41</v>
      </c>
      <c r="N957" s="64">
        <v>4935.59</v>
      </c>
      <c r="O957" s="60">
        <v>0.10262</v>
      </c>
      <c r="P957" s="64">
        <v>1829.246666</v>
      </c>
      <c r="Q957" s="64">
        <v>0</v>
      </c>
      <c r="R957" s="64">
        <v>1829.246666</v>
      </c>
      <c r="S957" s="64">
        <v>3670.753334</v>
      </c>
      <c r="T957" s="60">
        <v>0.33259030290909092</v>
      </c>
    </row>
    <row r="958" spans="1:20" ht="14.45" hidden="1" customHeight="1" outlineLevel="4" collapsed="1" x14ac:dyDescent="0.25">
      <c r="A958" s="47" t="s">
        <v>2</v>
      </c>
      <c r="B958" s="47" t="s">
        <v>2</v>
      </c>
      <c r="C958" s="62" t="s">
        <v>2</v>
      </c>
      <c r="D958" s="63" t="s">
        <v>2</v>
      </c>
      <c r="E958" s="63" t="s">
        <v>2</v>
      </c>
      <c r="F958" s="47" t="s">
        <v>2</v>
      </c>
      <c r="H958" s="64">
        <v>4000</v>
      </c>
      <c r="I958" s="64">
        <v>0</v>
      </c>
      <c r="J958" s="64">
        <v>4000</v>
      </c>
      <c r="K958" s="64">
        <v>0</v>
      </c>
      <c r="L958" s="64">
        <v>0</v>
      </c>
      <c r="M958" s="64">
        <v>0</v>
      </c>
      <c r="N958" s="64">
        <v>4000</v>
      </c>
      <c r="O958" s="60">
        <v>0</v>
      </c>
      <c r="P958" s="64">
        <v>0</v>
      </c>
      <c r="Q958" s="64">
        <v>0</v>
      </c>
      <c r="R958" s="64">
        <v>0</v>
      </c>
      <c r="S958" s="64">
        <v>4000</v>
      </c>
      <c r="T958" s="60">
        <v>0</v>
      </c>
    </row>
    <row r="959" spans="1:20" ht="14.45" hidden="1" customHeight="1" outlineLevel="4" collapsed="1" x14ac:dyDescent="0.25">
      <c r="A959" s="47" t="s">
        <v>2</v>
      </c>
      <c r="B959" s="47" t="s">
        <v>2</v>
      </c>
      <c r="C959" s="62" t="s">
        <v>2</v>
      </c>
      <c r="D959" s="63" t="s">
        <v>2</v>
      </c>
      <c r="E959" s="63" t="s">
        <v>2</v>
      </c>
      <c r="F959" s="47" t="s">
        <v>2</v>
      </c>
      <c r="H959" s="64">
        <v>6000</v>
      </c>
      <c r="I959" s="64">
        <v>39714</v>
      </c>
      <c r="J959" s="64">
        <v>45714</v>
      </c>
      <c r="K959" s="64">
        <v>4515.1099999999997</v>
      </c>
      <c r="L959" s="64">
        <v>0</v>
      </c>
      <c r="M959" s="64">
        <v>4515.1099999999997</v>
      </c>
      <c r="N959" s="64">
        <v>41198.89</v>
      </c>
      <c r="O959" s="60">
        <v>9.8768648554053456E-2</v>
      </c>
      <c r="P959" s="64">
        <v>5967.6866669999999</v>
      </c>
      <c r="Q959" s="64">
        <v>0</v>
      </c>
      <c r="R959" s="64">
        <v>5967.6866669999999</v>
      </c>
      <c r="S959" s="64">
        <v>39746.313332999998</v>
      </c>
      <c r="T959" s="60">
        <v>0.13054396174038588</v>
      </c>
    </row>
    <row r="960" spans="1:20" ht="14.45" hidden="1" customHeight="1" outlineLevel="4" collapsed="1" x14ac:dyDescent="0.25">
      <c r="A960" s="47" t="s">
        <v>2</v>
      </c>
      <c r="B960" s="47" t="s">
        <v>2</v>
      </c>
      <c r="C960" s="62" t="s">
        <v>2</v>
      </c>
      <c r="D960" s="63" t="s">
        <v>2</v>
      </c>
      <c r="E960" s="63" t="s">
        <v>2</v>
      </c>
      <c r="F960" s="47" t="s">
        <v>2</v>
      </c>
      <c r="H960" s="64">
        <v>2000</v>
      </c>
      <c r="I960" s="64">
        <v>13500</v>
      </c>
      <c r="J960" s="64">
        <v>15500</v>
      </c>
      <c r="K960" s="64">
        <v>1881.84</v>
      </c>
      <c r="L960" s="64">
        <v>0</v>
      </c>
      <c r="M960" s="64">
        <v>1881.84</v>
      </c>
      <c r="N960" s="64">
        <v>13618.16</v>
      </c>
      <c r="O960" s="60">
        <v>0.12140903225806451</v>
      </c>
      <c r="P960" s="64">
        <v>2422.626667</v>
      </c>
      <c r="Q960" s="64">
        <v>0</v>
      </c>
      <c r="R960" s="64">
        <v>2422.626667</v>
      </c>
      <c r="S960" s="64">
        <v>13077.373333</v>
      </c>
      <c r="T960" s="60">
        <v>0.1562984946451613</v>
      </c>
    </row>
    <row r="961" spans="1:20" ht="14.45" hidden="1" customHeight="1" outlineLevel="4" collapsed="1" x14ac:dyDescent="0.25">
      <c r="A961" s="47" t="s">
        <v>2</v>
      </c>
      <c r="B961" s="47" t="s">
        <v>2</v>
      </c>
      <c r="C961" s="62" t="s">
        <v>2</v>
      </c>
      <c r="D961" s="63" t="s">
        <v>2</v>
      </c>
      <c r="E961" s="63" t="s">
        <v>2</v>
      </c>
      <c r="F961" s="47" t="s">
        <v>2</v>
      </c>
      <c r="H961" s="64">
        <v>2000</v>
      </c>
      <c r="I961" s="64">
        <v>4500</v>
      </c>
      <c r="J961" s="64">
        <v>6500</v>
      </c>
      <c r="K961" s="64">
        <v>0</v>
      </c>
      <c r="L961" s="64">
        <v>0</v>
      </c>
      <c r="M961" s="64">
        <v>0</v>
      </c>
      <c r="N961" s="64">
        <v>6500</v>
      </c>
      <c r="O961" s="60">
        <v>0</v>
      </c>
      <c r="P961" s="64">
        <v>0</v>
      </c>
      <c r="Q961" s="64">
        <v>0</v>
      </c>
      <c r="R961" s="64">
        <v>0</v>
      </c>
      <c r="S961" s="64">
        <v>6500</v>
      </c>
      <c r="T961" s="60">
        <v>0</v>
      </c>
    </row>
    <row r="962" spans="1:20" ht="14.45" hidden="1" customHeight="1" outlineLevel="4" collapsed="1" x14ac:dyDescent="0.25">
      <c r="A962" s="47" t="s">
        <v>2</v>
      </c>
      <c r="B962" s="47" t="s">
        <v>2</v>
      </c>
      <c r="C962" s="62" t="s">
        <v>2</v>
      </c>
      <c r="D962" s="63" t="s">
        <v>2</v>
      </c>
      <c r="E962" s="63" t="s">
        <v>2</v>
      </c>
      <c r="F962" s="47" t="s">
        <v>2</v>
      </c>
      <c r="H962" s="64">
        <v>412</v>
      </c>
      <c r="I962" s="64">
        <v>124046</v>
      </c>
      <c r="J962" s="64">
        <v>124458</v>
      </c>
      <c r="K962" s="64">
        <v>0</v>
      </c>
      <c r="L962" s="64">
        <v>0</v>
      </c>
      <c r="M962" s="64">
        <v>0</v>
      </c>
      <c r="N962" s="64">
        <v>124458</v>
      </c>
      <c r="O962" s="60">
        <v>0</v>
      </c>
      <c r="P962" s="64">
        <v>0</v>
      </c>
      <c r="Q962" s="64">
        <v>341400</v>
      </c>
      <c r="R962" s="64">
        <v>341400</v>
      </c>
      <c r="S962" s="65">
        <v>-216942</v>
      </c>
      <c r="T962" s="60">
        <v>2.7430940558260617</v>
      </c>
    </row>
    <row r="963" spans="1:20" ht="14.45" hidden="1" customHeight="1" outlineLevel="4" collapsed="1" x14ac:dyDescent="0.25">
      <c r="A963" s="47" t="s">
        <v>2</v>
      </c>
      <c r="B963" s="47" t="s">
        <v>2</v>
      </c>
      <c r="C963" s="62" t="s">
        <v>2</v>
      </c>
      <c r="D963" s="63" t="s">
        <v>2</v>
      </c>
      <c r="E963" s="63" t="s">
        <v>2</v>
      </c>
      <c r="F963" s="47" t="s">
        <v>2</v>
      </c>
      <c r="H963" s="64">
        <v>88562</v>
      </c>
      <c r="I963" s="64">
        <v>78350</v>
      </c>
      <c r="J963" s="64">
        <v>166912</v>
      </c>
      <c r="K963" s="64">
        <v>18770.73</v>
      </c>
      <c r="L963" s="64">
        <v>0</v>
      </c>
      <c r="M963" s="64">
        <v>18770.73</v>
      </c>
      <c r="N963" s="64">
        <v>148141.26999999999</v>
      </c>
      <c r="O963" s="60">
        <v>0.11245884058665644</v>
      </c>
      <c r="P963" s="64">
        <v>80935.259999999995</v>
      </c>
      <c r="Q963" s="65">
        <v>-4190</v>
      </c>
      <c r="R963" s="64">
        <v>76745.259999999995</v>
      </c>
      <c r="S963" s="64">
        <v>90166.74</v>
      </c>
      <c r="T963" s="60">
        <v>0.45979474213957056</v>
      </c>
    </row>
    <row r="964" spans="1:20" ht="14.45" hidden="1" customHeight="1" outlineLevel="4" collapsed="1" x14ac:dyDescent="0.25">
      <c r="A964" s="47" t="s">
        <v>2</v>
      </c>
      <c r="B964" s="47" t="s">
        <v>2</v>
      </c>
      <c r="C964" s="62" t="s">
        <v>2</v>
      </c>
      <c r="D964" s="63" t="s">
        <v>2</v>
      </c>
      <c r="E964" s="63" t="s">
        <v>2</v>
      </c>
      <c r="F964" s="47" t="s">
        <v>2</v>
      </c>
      <c r="H964" s="64">
        <v>0</v>
      </c>
      <c r="I964" s="64">
        <v>0</v>
      </c>
      <c r="J964" s="64">
        <v>0</v>
      </c>
      <c r="K964" s="64">
        <v>877.5</v>
      </c>
      <c r="L964" s="64">
        <v>0</v>
      </c>
      <c r="M964" s="64">
        <v>877.5</v>
      </c>
      <c r="N964" s="65">
        <v>-877.5</v>
      </c>
      <c r="O964" s="67">
        <v>-1</v>
      </c>
      <c r="P964" s="64">
        <v>2134.0666660000002</v>
      </c>
      <c r="Q964" s="64">
        <v>0</v>
      </c>
      <c r="R964" s="64">
        <v>2134.0666660000002</v>
      </c>
      <c r="S964" s="65">
        <v>-2134.0666660000002</v>
      </c>
      <c r="T964" s="67">
        <v>-1</v>
      </c>
    </row>
    <row r="965" spans="1:20" ht="14.45" hidden="1" customHeight="1" outlineLevel="4" collapsed="1" x14ac:dyDescent="0.25">
      <c r="A965" s="47" t="s">
        <v>2</v>
      </c>
      <c r="B965" s="47" t="s">
        <v>2</v>
      </c>
      <c r="C965" s="62" t="s">
        <v>2</v>
      </c>
      <c r="D965" s="63" t="s">
        <v>2</v>
      </c>
      <c r="E965" s="63" t="s">
        <v>2</v>
      </c>
      <c r="F965" s="47" t="s">
        <v>2</v>
      </c>
      <c r="H965" s="64">
        <v>1750</v>
      </c>
      <c r="I965" s="64">
        <v>0</v>
      </c>
      <c r="J965" s="64">
        <v>1750</v>
      </c>
      <c r="K965" s="64">
        <v>0</v>
      </c>
      <c r="L965" s="64">
        <v>0</v>
      </c>
      <c r="M965" s="64">
        <v>0</v>
      </c>
      <c r="N965" s="64">
        <v>1750</v>
      </c>
      <c r="O965" s="60">
        <v>0</v>
      </c>
      <c r="P965" s="64">
        <v>1250</v>
      </c>
      <c r="Q965" s="64">
        <v>0</v>
      </c>
      <c r="R965" s="64">
        <v>1250</v>
      </c>
      <c r="S965" s="64">
        <v>500</v>
      </c>
      <c r="T965" s="60">
        <v>0.7142857142857143</v>
      </c>
    </row>
    <row r="966" spans="1:20" ht="14.45" hidden="1" customHeight="1" outlineLevel="4" collapsed="1" x14ac:dyDescent="0.25">
      <c r="A966" s="47" t="s">
        <v>2</v>
      </c>
      <c r="B966" s="47" t="s">
        <v>2</v>
      </c>
      <c r="C966" s="62" t="s">
        <v>2</v>
      </c>
      <c r="D966" s="63" t="s">
        <v>2</v>
      </c>
      <c r="E966" s="63" t="s">
        <v>2</v>
      </c>
      <c r="F966" s="47" t="s">
        <v>2</v>
      </c>
      <c r="H966" s="64">
        <v>6612</v>
      </c>
      <c r="I966" s="64">
        <v>53968</v>
      </c>
      <c r="J966" s="64">
        <v>60580</v>
      </c>
      <c r="K966" s="64">
        <v>0</v>
      </c>
      <c r="L966" s="64">
        <v>0</v>
      </c>
      <c r="M966" s="64">
        <v>0</v>
      </c>
      <c r="N966" s="64">
        <v>60580</v>
      </c>
      <c r="O966" s="60">
        <v>0</v>
      </c>
      <c r="P966" s="64">
        <v>0</v>
      </c>
      <c r="Q966" s="65">
        <v>-157132</v>
      </c>
      <c r="R966" s="65">
        <v>-157132</v>
      </c>
      <c r="S966" s="64">
        <v>217712</v>
      </c>
      <c r="T966" s="67">
        <v>-2.5937933311323871</v>
      </c>
    </row>
    <row r="967" spans="1:20" ht="14.45" hidden="1" customHeight="1" outlineLevel="4" collapsed="1" x14ac:dyDescent="0.25">
      <c r="A967" s="47" t="s">
        <v>2</v>
      </c>
      <c r="B967" s="47" t="s">
        <v>2</v>
      </c>
      <c r="C967" s="62" t="s">
        <v>2</v>
      </c>
      <c r="D967" s="63" t="s">
        <v>2</v>
      </c>
      <c r="E967" s="63" t="s">
        <v>2</v>
      </c>
      <c r="F967" s="47" t="s">
        <v>2</v>
      </c>
      <c r="H967" s="64">
        <v>114716</v>
      </c>
      <c r="I967" s="64">
        <v>1</v>
      </c>
      <c r="J967" s="64">
        <v>114717</v>
      </c>
      <c r="K967" s="64">
        <v>36806.97</v>
      </c>
      <c r="L967" s="64">
        <v>0</v>
      </c>
      <c r="M967" s="64">
        <v>36806.97</v>
      </c>
      <c r="N967" s="64">
        <v>77910.03</v>
      </c>
      <c r="O967" s="60">
        <v>0.32085017913648367</v>
      </c>
      <c r="P967" s="64">
        <v>139858.85999999999</v>
      </c>
      <c r="Q967" s="65">
        <v>-7346</v>
      </c>
      <c r="R967" s="64">
        <v>132512.85999999999</v>
      </c>
      <c r="S967" s="65">
        <v>-17795.86</v>
      </c>
      <c r="T967" s="60">
        <v>1.1551283593538884</v>
      </c>
    </row>
    <row r="968" spans="1:20" ht="14.45" hidden="1" customHeight="1" outlineLevel="4" collapsed="1" x14ac:dyDescent="0.25">
      <c r="A968" s="47" t="s">
        <v>2</v>
      </c>
      <c r="B968" s="47" t="s">
        <v>2</v>
      </c>
      <c r="C968" s="62" t="s">
        <v>2</v>
      </c>
      <c r="D968" s="63" t="s">
        <v>2</v>
      </c>
      <c r="E968" s="63" t="s">
        <v>2</v>
      </c>
      <c r="F968" s="47" t="s">
        <v>2</v>
      </c>
      <c r="H968" s="64">
        <v>102776</v>
      </c>
      <c r="I968" s="64">
        <v>21</v>
      </c>
      <c r="J968" s="64">
        <v>102797</v>
      </c>
      <c r="K968" s="64">
        <v>34361.57</v>
      </c>
      <c r="L968" s="64">
        <v>0</v>
      </c>
      <c r="M968" s="64">
        <v>34361.57</v>
      </c>
      <c r="N968" s="64">
        <v>68435.429999999993</v>
      </c>
      <c r="O968" s="60">
        <v>0.33426627236203393</v>
      </c>
      <c r="P968" s="64">
        <v>139927.71</v>
      </c>
      <c r="Q968" s="65">
        <v>-5748</v>
      </c>
      <c r="R968" s="64">
        <v>134179.71</v>
      </c>
      <c r="S968" s="65">
        <v>-31382.71</v>
      </c>
      <c r="T968" s="60">
        <v>1.3052881893440471</v>
      </c>
    </row>
    <row r="969" spans="1:20" ht="14.45" hidden="1" customHeight="1" outlineLevel="4" collapsed="1" x14ac:dyDescent="0.25">
      <c r="A969" s="47" t="s">
        <v>2</v>
      </c>
      <c r="B969" s="47" t="s">
        <v>2</v>
      </c>
      <c r="C969" s="62" t="s">
        <v>2</v>
      </c>
      <c r="D969" s="63" t="s">
        <v>2</v>
      </c>
      <c r="E969" s="63" t="s">
        <v>2</v>
      </c>
      <c r="F969" s="47" t="s">
        <v>2</v>
      </c>
      <c r="H969" s="64">
        <v>0</v>
      </c>
      <c r="I969" s="64">
        <v>0</v>
      </c>
      <c r="J969" s="64">
        <v>0</v>
      </c>
      <c r="K969" s="64">
        <v>135.68</v>
      </c>
      <c r="L969" s="64">
        <v>0</v>
      </c>
      <c r="M969" s="64">
        <v>135.68</v>
      </c>
      <c r="N969" s="65">
        <v>-135.68</v>
      </c>
      <c r="O969" s="67">
        <v>-1</v>
      </c>
      <c r="P969" s="64">
        <v>611.33666600000004</v>
      </c>
      <c r="Q969" s="64">
        <v>0</v>
      </c>
      <c r="R969" s="64">
        <v>611.33666600000004</v>
      </c>
      <c r="S969" s="65">
        <v>-611.33666600000004</v>
      </c>
      <c r="T969" s="67">
        <v>-1</v>
      </c>
    </row>
    <row r="970" spans="1:20" ht="14.45" hidden="1" customHeight="1" outlineLevel="4" collapsed="1" x14ac:dyDescent="0.25">
      <c r="A970" s="47" t="s">
        <v>2</v>
      </c>
      <c r="B970" s="47" t="s">
        <v>2</v>
      </c>
      <c r="C970" s="62" t="s">
        <v>2</v>
      </c>
      <c r="D970" s="63" t="s">
        <v>2</v>
      </c>
      <c r="E970" s="63" t="s">
        <v>2</v>
      </c>
      <c r="F970" s="47" t="s">
        <v>2</v>
      </c>
      <c r="H970" s="64">
        <v>0</v>
      </c>
      <c r="I970" s="64">
        <v>0</v>
      </c>
      <c r="J970" s="64">
        <v>0</v>
      </c>
      <c r="K970" s="64">
        <v>4894.5</v>
      </c>
      <c r="L970" s="64">
        <v>0</v>
      </c>
      <c r="M970" s="64">
        <v>4894.5</v>
      </c>
      <c r="N970" s="65">
        <v>-4894.5</v>
      </c>
      <c r="O970" s="67">
        <v>-1</v>
      </c>
      <c r="P970" s="64">
        <v>20730.169999999998</v>
      </c>
      <c r="Q970" s="64">
        <v>0</v>
      </c>
      <c r="R970" s="64">
        <v>20730.169999999998</v>
      </c>
      <c r="S970" s="65">
        <v>-20730.169999999998</v>
      </c>
      <c r="T970" s="67">
        <v>-1</v>
      </c>
    </row>
    <row r="971" spans="1:20" ht="14.45" hidden="1" customHeight="1" outlineLevel="4" collapsed="1" x14ac:dyDescent="0.25">
      <c r="A971" s="47" t="s">
        <v>2</v>
      </c>
      <c r="B971" s="47" t="s">
        <v>2</v>
      </c>
      <c r="C971" s="62" t="s">
        <v>2</v>
      </c>
      <c r="D971" s="63" t="s">
        <v>2</v>
      </c>
      <c r="E971" s="63" t="s">
        <v>2</v>
      </c>
      <c r="F971" s="47" t="s">
        <v>2</v>
      </c>
      <c r="H971" s="64">
        <v>101222</v>
      </c>
      <c r="I971" s="64">
        <v>0</v>
      </c>
      <c r="J971" s="64">
        <v>101222</v>
      </c>
      <c r="K971" s="64">
        <v>38670.39</v>
      </c>
      <c r="L971" s="64">
        <v>0</v>
      </c>
      <c r="M971" s="64">
        <v>38670.39</v>
      </c>
      <c r="N971" s="64">
        <v>62551.61</v>
      </c>
      <c r="O971" s="60">
        <v>0.38203542708106936</v>
      </c>
      <c r="P971" s="64">
        <v>134849.963334</v>
      </c>
      <c r="Q971" s="65">
        <v>-5396</v>
      </c>
      <c r="R971" s="64">
        <v>129453.963334</v>
      </c>
      <c r="S971" s="65">
        <v>-28231.963334</v>
      </c>
      <c r="T971" s="60">
        <v>1.278911336804252</v>
      </c>
    </row>
    <row r="972" spans="1:20" ht="14.45" hidden="1" customHeight="1" outlineLevel="4" collapsed="1" x14ac:dyDescent="0.25">
      <c r="A972" s="47" t="s">
        <v>2</v>
      </c>
      <c r="B972" s="47" t="s">
        <v>2</v>
      </c>
      <c r="C972" s="62" t="s">
        <v>2</v>
      </c>
      <c r="D972" s="63" t="s">
        <v>2</v>
      </c>
      <c r="E972" s="63" t="s">
        <v>2</v>
      </c>
      <c r="F972" s="47" t="s">
        <v>2</v>
      </c>
      <c r="H972" s="64">
        <v>0</v>
      </c>
      <c r="I972" s="64">
        <v>786</v>
      </c>
      <c r="J972" s="64">
        <v>786</v>
      </c>
      <c r="K972" s="64">
        <v>0</v>
      </c>
      <c r="L972" s="64">
        <v>0</v>
      </c>
      <c r="M972" s="64">
        <v>0</v>
      </c>
      <c r="N972" s="64">
        <v>786</v>
      </c>
      <c r="O972" s="60">
        <v>0</v>
      </c>
      <c r="P972" s="64">
        <v>0</v>
      </c>
      <c r="Q972" s="64">
        <v>0</v>
      </c>
      <c r="R972" s="64">
        <v>0</v>
      </c>
      <c r="S972" s="64">
        <v>786</v>
      </c>
      <c r="T972" s="60">
        <v>0</v>
      </c>
    </row>
    <row r="973" spans="1:20" ht="14.45" hidden="1" customHeight="1" outlineLevel="4" collapsed="1" x14ac:dyDescent="0.25">
      <c r="A973" s="47" t="s">
        <v>2</v>
      </c>
      <c r="B973" s="47" t="s">
        <v>2</v>
      </c>
      <c r="C973" s="62" t="s">
        <v>2</v>
      </c>
      <c r="D973" s="63" t="s">
        <v>2</v>
      </c>
      <c r="E973" s="63" t="s">
        <v>2</v>
      </c>
      <c r="F973" s="47" t="s">
        <v>2</v>
      </c>
      <c r="H973" s="64">
        <v>110618</v>
      </c>
      <c r="I973" s="64">
        <v>0</v>
      </c>
      <c r="J973" s="64">
        <v>110618</v>
      </c>
      <c r="K973" s="64">
        <v>37300.9</v>
      </c>
      <c r="L973" s="64">
        <v>0</v>
      </c>
      <c r="M973" s="64">
        <v>37300.9</v>
      </c>
      <c r="N973" s="64">
        <v>73317.100000000006</v>
      </c>
      <c r="O973" s="60">
        <v>0.33720461407727492</v>
      </c>
      <c r="P973" s="64">
        <v>136152.04</v>
      </c>
      <c r="Q973" s="65">
        <v>-6066</v>
      </c>
      <c r="R973" s="64">
        <v>130086.04</v>
      </c>
      <c r="S973" s="65">
        <v>-19468.04</v>
      </c>
      <c r="T973" s="60">
        <v>1.1759934187926016</v>
      </c>
    </row>
    <row r="974" spans="1:20" ht="14.45" hidden="1" customHeight="1" outlineLevel="4" collapsed="1" x14ac:dyDescent="0.25">
      <c r="A974" s="47" t="s">
        <v>2</v>
      </c>
      <c r="B974" s="47" t="s">
        <v>2</v>
      </c>
      <c r="C974" s="62" t="s">
        <v>2</v>
      </c>
      <c r="D974" s="63" t="s">
        <v>2</v>
      </c>
      <c r="E974" s="63" t="s">
        <v>2</v>
      </c>
      <c r="F974" s="47" t="s">
        <v>2</v>
      </c>
      <c r="H974" s="64">
        <v>0</v>
      </c>
      <c r="I974" s="64">
        <v>0</v>
      </c>
      <c r="J974" s="64">
        <v>0</v>
      </c>
      <c r="K974" s="64">
        <v>264</v>
      </c>
      <c r="L974" s="64">
        <v>0</v>
      </c>
      <c r="M974" s="64">
        <v>264</v>
      </c>
      <c r="N974" s="65">
        <v>-264</v>
      </c>
      <c r="O974" s="67">
        <v>-1</v>
      </c>
      <c r="P974" s="64">
        <v>2640</v>
      </c>
      <c r="Q974" s="64">
        <v>0</v>
      </c>
      <c r="R974" s="64">
        <v>2640</v>
      </c>
      <c r="S974" s="65">
        <v>-2640</v>
      </c>
      <c r="T974" s="67">
        <v>-1</v>
      </c>
    </row>
    <row r="975" spans="1:20" ht="14.45" hidden="1" customHeight="1" outlineLevel="4" collapsed="1" x14ac:dyDescent="0.25">
      <c r="A975" s="47" t="s">
        <v>2</v>
      </c>
      <c r="B975" s="47" t="s">
        <v>2</v>
      </c>
      <c r="C975" s="62" t="s">
        <v>2</v>
      </c>
      <c r="D975" s="63" t="s">
        <v>2</v>
      </c>
      <c r="E975" s="63" t="s">
        <v>2</v>
      </c>
      <c r="F975" s="47" t="s">
        <v>2</v>
      </c>
      <c r="H975" s="64">
        <v>78403</v>
      </c>
      <c r="I975" s="64">
        <v>0</v>
      </c>
      <c r="J975" s="64">
        <v>78403</v>
      </c>
      <c r="K975" s="64">
        <v>20780.150000000001</v>
      </c>
      <c r="L975" s="64">
        <v>0</v>
      </c>
      <c r="M975" s="64">
        <v>20780.150000000001</v>
      </c>
      <c r="N975" s="64">
        <v>57622.85</v>
      </c>
      <c r="O975" s="60">
        <v>0.2650427917299083</v>
      </c>
      <c r="P975" s="64">
        <v>88043.9</v>
      </c>
      <c r="Q975" s="65">
        <v>-4907</v>
      </c>
      <c r="R975" s="64">
        <v>83136.899999999994</v>
      </c>
      <c r="S975" s="65">
        <v>-4733.8999999999996</v>
      </c>
      <c r="T975" s="60">
        <v>1.0603790671275335</v>
      </c>
    </row>
    <row r="976" spans="1:20" ht="14.45" hidden="1" customHeight="1" outlineLevel="4" collapsed="1" x14ac:dyDescent="0.25">
      <c r="A976" s="47" t="s">
        <v>2</v>
      </c>
      <c r="B976" s="47" t="s">
        <v>2</v>
      </c>
      <c r="C976" s="62" t="s">
        <v>2</v>
      </c>
      <c r="D976" s="63" t="s">
        <v>2</v>
      </c>
      <c r="E976" s="63" t="s">
        <v>2</v>
      </c>
      <c r="F976" s="47" t="s">
        <v>2</v>
      </c>
      <c r="H976" s="64">
        <v>77976</v>
      </c>
      <c r="I976" s="64">
        <v>0</v>
      </c>
      <c r="J976" s="64">
        <v>77976</v>
      </c>
      <c r="K976" s="64">
        <v>25366.93</v>
      </c>
      <c r="L976" s="64">
        <v>0</v>
      </c>
      <c r="M976" s="64">
        <v>25366.93</v>
      </c>
      <c r="N976" s="64">
        <v>52609.07</v>
      </c>
      <c r="O976" s="60">
        <v>0.32531714886631785</v>
      </c>
      <c r="P976" s="64">
        <v>100727.89</v>
      </c>
      <c r="Q976" s="65">
        <v>-4826</v>
      </c>
      <c r="R976" s="64">
        <v>95901.89</v>
      </c>
      <c r="S976" s="65">
        <v>-17925.89</v>
      </c>
      <c r="T976" s="60">
        <v>1.2298898378988408</v>
      </c>
    </row>
    <row r="977" spans="1:20" ht="14.45" hidden="1" customHeight="1" outlineLevel="4" collapsed="1" x14ac:dyDescent="0.25">
      <c r="A977" s="47" t="s">
        <v>2</v>
      </c>
      <c r="B977" s="47" t="s">
        <v>2</v>
      </c>
      <c r="C977" s="62" t="s">
        <v>2</v>
      </c>
      <c r="D977" s="63" t="s">
        <v>2</v>
      </c>
      <c r="E977" s="63" t="s">
        <v>2</v>
      </c>
      <c r="F977" s="47" t="s">
        <v>2</v>
      </c>
      <c r="H977" s="64">
        <v>301677</v>
      </c>
      <c r="I977" s="64">
        <v>7387</v>
      </c>
      <c r="J977" s="64">
        <v>309064</v>
      </c>
      <c r="K977" s="64">
        <v>105574.28</v>
      </c>
      <c r="L977" s="64">
        <v>7387.45</v>
      </c>
      <c r="M977" s="64">
        <v>112961.73</v>
      </c>
      <c r="N977" s="64">
        <v>196102.27</v>
      </c>
      <c r="O977" s="60">
        <v>0.36549624026091682</v>
      </c>
      <c r="P977" s="64">
        <v>430947.64333300001</v>
      </c>
      <c r="Q977" s="65">
        <v>-16506</v>
      </c>
      <c r="R977" s="64">
        <v>414441.64333300001</v>
      </c>
      <c r="S977" s="65">
        <v>-112765.093333</v>
      </c>
      <c r="T977" s="60">
        <v>1.3648600074191752</v>
      </c>
    </row>
    <row r="978" spans="1:20" ht="14.45" hidden="1" customHeight="1" outlineLevel="4" collapsed="1" x14ac:dyDescent="0.25">
      <c r="A978" s="47" t="s">
        <v>2</v>
      </c>
      <c r="B978" s="47" t="s">
        <v>2</v>
      </c>
      <c r="C978" s="62" t="s">
        <v>2</v>
      </c>
      <c r="D978" s="63" t="s">
        <v>2</v>
      </c>
      <c r="E978" s="63" t="s">
        <v>2</v>
      </c>
      <c r="F978" s="47" t="s">
        <v>2</v>
      </c>
      <c r="H978" s="64">
        <v>0</v>
      </c>
      <c r="I978" s="64">
        <v>0</v>
      </c>
      <c r="J978" s="64">
        <v>0</v>
      </c>
      <c r="K978" s="64">
        <v>3431.12</v>
      </c>
      <c r="L978" s="64">
        <v>0</v>
      </c>
      <c r="M978" s="64">
        <v>3431.12</v>
      </c>
      <c r="N978" s="65">
        <v>-3431.12</v>
      </c>
      <c r="O978" s="67">
        <v>-1</v>
      </c>
      <c r="P978" s="64">
        <v>3431.12</v>
      </c>
      <c r="Q978" s="64">
        <v>0</v>
      </c>
      <c r="R978" s="64">
        <v>3431.12</v>
      </c>
      <c r="S978" s="65">
        <v>-3431.12</v>
      </c>
      <c r="T978" s="67">
        <v>-1</v>
      </c>
    </row>
    <row r="979" spans="1:20" ht="14.45" hidden="1" customHeight="1" outlineLevel="4" collapsed="1" x14ac:dyDescent="0.25">
      <c r="A979" s="47" t="s">
        <v>2</v>
      </c>
      <c r="B979" s="47" t="s">
        <v>2</v>
      </c>
      <c r="C979" s="62" t="s">
        <v>2</v>
      </c>
      <c r="D979" s="63" t="s">
        <v>2</v>
      </c>
      <c r="E979" s="63" t="s">
        <v>2</v>
      </c>
      <c r="F979" s="47" t="s">
        <v>2</v>
      </c>
      <c r="H979" s="64">
        <v>0</v>
      </c>
      <c r="I979" s="64">
        <v>0</v>
      </c>
      <c r="J979" s="64">
        <v>0</v>
      </c>
      <c r="K979" s="64">
        <v>355.25</v>
      </c>
      <c r="L979" s="64">
        <v>0</v>
      </c>
      <c r="M979" s="64">
        <v>355.25</v>
      </c>
      <c r="N979" s="65">
        <v>-355.25</v>
      </c>
      <c r="O979" s="67">
        <v>-1</v>
      </c>
      <c r="P979" s="64">
        <v>3552.5</v>
      </c>
      <c r="Q979" s="64">
        <v>0</v>
      </c>
      <c r="R979" s="64">
        <v>3552.5</v>
      </c>
      <c r="S979" s="65">
        <v>-3552.5</v>
      </c>
      <c r="T979" s="67">
        <v>-1</v>
      </c>
    </row>
    <row r="980" spans="1:20" ht="14.45" hidden="1" customHeight="1" outlineLevel="4" collapsed="1" x14ac:dyDescent="0.25">
      <c r="A980" s="47" t="s">
        <v>2</v>
      </c>
      <c r="B980" s="47" t="s">
        <v>2</v>
      </c>
      <c r="C980" s="62" t="s">
        <v>2</v>
      </c>
      <c r="D980" s="63" t="s">
        <v>2</v>
      </c>
      <c r="E980" s="63" t="s">
        <v>2</v>
      </c>
      <c r="F980" s="47" t="s">
        <v>2</v>
      </c>
      <c r="H980" s="64">
        <v>198000</v>
      </c>
      <c r="I980" s="64">
        <v>10000</v>
      </c>
      <c r="J980" s="64">
        <v>208000</v>
      </c>
      <c r="K980" s="64">
        <v>0</v>
      </c>
      <c r="L980" s="64">
        <v>0</v>
      </c>
      <c r="M980" s="64">
        <v>0</v>
      </c>
      <c r="N980" s="64">
        <v>208000</v>
      </c>
      <c r="O980" s="60">
        <v>0</v>
      </c>
      <c r="P980" s="64">
        <v>6648.5</v>
      </c>
      <c r="Q980" s="64">
        <v>0</v>
      </c>
      <c r="R980" s="64">
        <v>6648.5</v>
      </c>
      <c r="S980" s="64">
        <v>201351.5</v>
      </c>
      <c r="T980" s="60">
        <v>3.1963942307692304E-2</v>
      </c>
    </row>
    <row r="981" spans="1:20" ht="14.45" hidden="1" customHeight="1" outlineLevel="4" collapsed="1" x14ac:dyDescent="0.25">
      <c r="A981" s="47" t="s">
        <v>2</v>
      </c>
      <c r="B981" s="47" t="s">
        <v>2</v>
      </c>
      <c r="C981" s="62" t="s">
        <v>2</v>
      </c>
      <c r="D981" s="63" t="s">
        <v>2</v>
      </c>
      <c r="E981" s="63" t="s">
        <v>2</v>
      </c>
      <c r="F981" s="47" t="s">
        <v>2</v>
      </c>
      <c r="H981" s="64">
        <v>0</v>
      </c>
      <c r="I981" s="64">
        <v>5800</v>
      </c>
      <c r="J981" s="64">
        <v>5800</v>
      </c>
      <c r="K981" s="64">
        <v>0</v>
      </c>
      <c r="L981" s="64">
        <v>0</v>
      </c>
      <c r="M981" s="64">
        <v>0</v>
      </c>
      <c r="N981" s="64">
        <v>5800</v>
      </c>
      <c r="O981" s="60">
        <v>0</v>
      </c>
      <c r="P981" s="64">
        <v>0</v>
      </c>
      <c r="Q981" s="64">
        <v>0</v>
      </c>
      <c r="R981" s="64">
        <v>0</v>
      </c>
      <c r="S981" s="64">
        <v>5800</v>
      </c>
      <c r="T981" s="60">
        <v>0</v>
      </c>
    </row>
    <row r="982" spans="1:20" ht="14.45" hidden="1" customHeight="1" outlineLevel="4" collapsed="1" x14ac:dyDescent="0.25">
      <c r="A982" s="47" t="s">
        <v>2</v>
      </c>
      <c r="B982" s="47" t="s">
        <v>2</v>
      </c>
      <c r="C982" s="62" t="s">
        <v>2</v>
      </c>
      <c r="D982" s="63" t="s">
        <v>2</v>
      </c>
      <c r="E982" s="63" t="s">
        <v>2</v>
      </c>
      <c r="F982" s="47" t="s">
        <v>2</v>
      </c>
      <c r="H982" s="64">
        <v>101476</v>
      </c>
      <c r="I982" s="64">
        <v>0</v>
      </c>
      <c r="J982" s="64">
        <v>101476</v>
      </c>
      <c r="K982" s="64">
        <v>34972.69</v>
      </c>
      <c r="L982" s="64">
        <v>0</v>
      </c>
      <c r="M982" s="64">
        <v>34972.69</v>
      </c>
      <c r="N982" s="64">
        <v>66503.31</v>
      </c>
      <c r="O982" s="60">
        <v>0.34464001340218375</v>
      </c>
      <c r="P982" s="64">
        <v>148803.16</v>
      </c>
      <c r="Q982" s="65">
        <v>-5798</v>
      </c>
      <c r="R982" s="64">
        <v>143005.16</v>
      </c>
      <c r="S982" s="65">
        <v>-41529.160000000003</v>
      </c>
      <c r="T982" s="60">
        <v>1.4092510544365171</v>
      </c>
    </row>
    <row r="983" spans="1:20" ht="14.45" hidden="1" customHeight="1" outlineLevel="4" collapsed="1" x14ac:dyDescent="0.25">
      <c r="A983" s="47" t="s">
        <v>2</v>
      </c>
      <c r="B983" s="47" t="s">
        <v>2</v>
      </c>
      <c r="C983" s="62" t="s">
        <v>2</v>
      </c>
      <c r="D983" s="63" t="s">
        <v>2</v>
      </c>
      <c r="E983" s="63" t="s">
        <v>2</v>
      </c>
      <c r="F983" s="47" t="s">
        <v>2</v>
      </c>
      <c r="H983" s="64">
        <v>73927</v>
      </c>
      <c r="I983" s="64">
        <v>14749</v>
      </c>
      <c r="J983" s="64">
        <v>88676</v>
      </c>
      <c r="K983" s="64">
        <v>26905.34</v>
      </c>
      <c r="L983" s="64">
        <v>0</v>
      </c>
      <c r="M983" s="64">
        <v>26905.34</v>
      </c>
      <c r="N983" s="64">
        <v>61770.66</v>
      </c>
      <c r="O983" s="60">
        <v>0.30341174613198613</v>
      </c>
      <c r="P983" s="64">
        <v>104351.753333</v>
      </c>
      <c r="Q983" s="65">
        <v>-4373</v>
      </c>
      <c r="R983" s="64">
        <v>99978.753333000001</v>
      </c>
      <c r="S983" s="65">
        <v>-11302.753333000001</v>
      </c>
      <c r="T983" s="60">
        <v>1.1274612446772521</v>
      </c>
    </row>
    <row r="984" spans="1:20" ht="14.45" hidden="1" customHeight="1" outlineLevel="4" collapsed="1" x14ac:dyDescent="0.25">
      <c r="A984" s="47" t="s">
        <v>2</v>
      </c>
      <c r="B984" s="47" t="s">
        <v>2</v>
      </c>
      <c r="C984" s="62" t="s">
        <v>2</v>
      </c>
      <c r="D984" s="63" t="s">
        <v>2</v>
      </c>
      <c r="E984" s="63" t="s">
        <v>2</v>
      </c>
      <c r="F984" s="47" t="s">
        <v>2</v>
      </c>
      <c r="H984" s="64">
        <v>0</v>
      </c>
      <c r="I984" s="64">
        <v>4965</v>
      </c>
      <c r="J984" s="64">
        <v>4965</v>
      </c>
      <c r="K984" s="64">
        <v>483.2</v>
      </c>
      <c r="L984" s="64">
        <v>0</v>
      </c>
      <c r="M984" s="64">
        <v>483.2</v>
      </c>
      <c r="N984" s="64">
        <v>4481.8</v>
      </c>
      <c r="O984" s="60">
        <v>9.7321248741188318E-2</v>
      </c>
      <c r="P984" s="64">
        <v>4832</v>
      </c>
      <c r="Q984" s="64">
        <v>0</v>
      </c>
      <c r="R984" s="64">
        <v>4832</v>
      </c>
      <c r="S984" s="64">
        <v>133</v>
      </c>
      <c r="T984" s="60">
        <v>0.97321248741188315</v>
      </c>
    </row>
    <row r="985" spans="1:20" ht="14.45" hidden="1" customHeight="1" outlineLevel="4" collapsed="1" x14ac:dyDescent="0.25">
      <c r="A985" s="47" t="s">
        <v>2</v>
      </c>
      <c r="B985" s="47" t="s">
        <v>2</v>
      </c>
      <c r="C985" s="62" t="s">
        <v>2</v>
      </c>
      <c r="D985" s="63" t="s">
        <v>2</v>
      </c>
      <c r="E985" s="63" t="s">
        <v>2</v>
      </c>
      <c r="F985" s="47" t="s">
        <v>2</v>
      </c>
      <c r="H985" s="64">
        <v>0</v>
      </c>
      <c r="I985" s="64">
        <v>6000</v>
      </c>
      <c r="J985" s="64">
        <v>6000</v>
      </c>
      <c r="K985" s="64">
        <v>3649.05</v>
      </c>
      <c r="L985" s="64">
        <v>0</v>
      </c>
      <c r="M985" s="64">
        <v>3649.05</v>
      </c>
      <c r="N985" s="64">
        <v>2350.9499999999998</v>
      </c>
      <c r="O985" s="60">
        <v>0.60817500000000002</v>
      </c>
      <c r="P985" s="64">
        <v>3649.05</v>
      </c>
      <c r="Q985" s="64">
        <v>0</v>
      </c>
      <c r="R985" s="64">
        <v>3649.05</v>
      </c>
      <c r="S985" s="64">
        <v>2350.9499999999998</v>
      </c>
      <c r="T985" s="60">
        <v>0.60817500000000002</v>
      </c>
    </row>
    <row r="986" spans="1:20" ht="14.45" hidden="1" customHeight="1" outlineLevel="4" collapsed="1" x14ac:dyDescent="0.25">
      <c r="A986" s="47" t="s">
        <v>2</v>
      </c>
      <c r="B986" s="47" t="s">
        <v>2</v>
      </c>
      <c r="C986" s="62" t="s">
        <v>2</v>
      </c>
      <c r="D986" s="63" t="s">
        <v>2</v>
      </c>
      <c r="E986" s="63" t="s">
        <v>2</v>
      </c>
      <c r="F986" s="47" t="s">
        <v>2</v>
      </c>
      <c r="H986" s="64">
        <v>73597</v>
      </c>
      <c r="I986" s="64">
        <v>71836</v>
      </c>
      <c r="J986" s="64">
        <v>145433</v>
      </c>
      <c r="K986" s="64">
        <v>0</v>
      </c>
      <c r="L986" s="64">
        <v>0</v>
      </c>
      <c r="M986" s="64">
        <v>0</v>
      </c>
      <c r="N986" s="64">
        <v>145433</v>
      </c>
      <c r="O986" s="60">
        <v>0</v>
      </c>
      <c r="P986" s="64">
        <v>0</v>
      </c>
      <c r="Q986" s="64">
        <v>259000</v>
      </c>
      <c r="R986" s="64">
        <v>259000</v>
      </c>
      <c r="S986" s="65">
        <v>-113567</v>
      </c>
      <c r="T986" s="60">
        <v>1.7808887941526339</v>
      </c>
    </row>
    <row r="987" spans="1:20" ht="14.45" hidden="1" customHeight="1" outlineLevel="4" collapsed="1" x14ac:dyDescent="0.25">
      <c r="A987" s="47" t="s">
        <v>2</v>
      </c>
      <c r="B987" s="47" t="s">
        <v>2</v>
      </c>
      <c r="C987" s="62" t="s">
        <v>2</v>
      </c>
      <c r="D987" s="63" t="s">
        <v>2</v>
      </c>
      <c r="E987" s="63" t="s">
        <v>2</v>
      </c>
      <c r="F987" s="47" t="s">
        <v>2</v>
      </c>
      <c r="H987" s="64">
        <v>4000</v>
      </c>
      <c r="I987" s="64">
        <v>0</v>
      </c>
      <c r="J987" s="64">
        <v>4000</v>
      </c>
      <c r="K987" s="64">
        <v>0</v>
      </c>
      <c r="L987" s="64">
        <v>0</v>
      </c>
      <c r="M987" s="64">
        <v>0</v>
      </c>
      <c r="N987" s="64">
        <v>4000</v>
      </c>
      <c r="O987" s="60">
        <v>0</v>
      </c>
      <c r="P987" s="64">
        <v>1514.4</v>
      </c>
      <c r="Q987" s="64">
        <v>0</v>
      </c>
      <c r="R987" s="64">
        <v>1514.4</v>
      </c>
      <c r="S987" s="64">
        <v>2485.6</v>
      </c>
      <c r="T987" s="60">
        <v>0.37859999999999999</v>
      </c>
    </row>
    <row r="988" spans="1:20" ht="14.45" hidden="1" customHeight="1" outlineLevel="4" collapsed="1" x14ac:dyDescent="0.25">
      <c r="A988" s="47" t="s">
        <v>2</v>
      </c>
      <c r="B988" s="47" t="s">
        <v>2</v>
      </c>
      <c r="C988" s="62" t="s">
        <v>2</v>
      </c>
      <c r="D988" s="63" t="s">
        <v>2</v>
      </c>
      <c r="E988" s="63" t="s">
        <v>2</v>
      </c>
      <c r="F988" s="47" t="s">
        <v>2</v>
      </c>
      <c r="H988" s="64">
        <v>500</v>
      </c>
      <c r="I988" s="64">
        <v>7716</v>
      </c>
      <c r="J988" s="64">
        <v>8216</v>
      </c>
      <c r="K988" s="64">
        <v>8938.82</v>
      </c>
      <c r="L988" s="64">
        <v>0</v>
      </c>
      <c r="M988" s="64">
        <v>8938.82</v>
      </c>
      <c r="N988" s="65">
        <v>-722.82</v>
      </c>
      <c r="O988" s="60">
        <v>1.0879771178188899</v>
      </c>
      <c r="P988" s="64">
        <v>16613.57</v>
      </c>
      <c r="Q988" s="64">
        <v>0</v>
      </c>
      <c r="R988" s="64">
        <v>16613.57</v>
      </c>
      <c r="S988" s="65">
        <v>-8397.57</v>
      </c>
      <c r="T988" s="60">
        <v>2.0220995618305744</v>
      </c>
    </row>
    <row r="989" spans="1:20" ht="14.45" hidden="1" customHeight="1" outlineLevel="4" collapsed="1" x14ac:dyDescent="0.25">
      <c r="A989" s="47" t="s">
        <v>2</v>
      </c>
      <c r="B989" s="47" t="s">
        <v>2</v>
      </c>
      <c r="C989" s="62" t="s">
        <v>2</v>
      </c>
      <c r="D989" s="63" t="s">
        <v>2</v>
      </c>
      <c r="E989" s="63" t="s">
        <v>2</v>
      </c>
      <c r="F989" s="47" t="s">
        <v>2</v>
      </c>
      <c r="H989" s="64">
        <v>100</v>
      </c>
      <c r="I989" s="64">
        <v>1721</v>
      </c>
      <c r="J989" s="64">
        <v>1821</v>
      </c>
      <c r="K989" s="64">
        <v>0</v>
      </c>
      <c r="L989" s="64">
        <v>0</v>
      </c>
      <c r="M989" s="64">
        <v>0</v>
      </c>
      <c r="N989" s="64">
        <v>1821</v>
      </c>
      <c r="O989" s="60">
        <v>0</v>
      </c>
      <c r="P989" s="64">
        <v>0</v>
      </c>
      <c r="Q989" s="64">
        <v>0</v>
      </c>
      <c r="R989" s="64">
        <v>0</v>
      </c>
      <c r="S989" s="64">
        <v>1821</v>
      </c>
      <c r="T989" s="60">
        <v>0</v>
      </c>
    </row>
    <row r="990" spans="1:20" ht="14.45" hidden="1" customHeight="1" outlineLevel="4" collapsed="1" x14ac:dyDescent="0.25">
      <c r="A990" s="47" t="s">
        <v>2</v>
      </c>
      <c r="B990" s="47" t="s">
        <v>2</v>
      </c>
      <c r="C990" s="62" t="s">
        <v>2</v>
      </c>
      <c r="D990" s="63" t="s">
        <v>2</v>
      </c>
      <c r="E990" s="63" t="s">
        <v>2</v>
      </c>
      <c r="F990" s="47" t="s">
        <v>2</v>
      </c>
      <c r="H990" s="64">
        <v>0</v>
      </c>
      <c r="I990" s="65">
        <v>-44</v>
      </c>
      <c r="J990" s="65">
        <v>-44</v>
      </c>
      <c r="K990" s="64">
        <v>0</v>
      </c>
      <c r="L990" s="64">
        <v>0</v>
      </c>
      <c r="M990" s="64">
        <v>0</v>
      </c>
      <c r="N990" s="65">
        <v>-44</v>
      </c>
      <c r="O990" s="60">
        <v>0</v>
      </c>
      <c r="P990" s="64">
        <v>0</v>
      </c>
      <c r="Q990" s="64">
        <v>0</v>
      </c>
      <c r="R990" s="64">
        <v>0</v>
      </c>
      <c r="S990" s="65">
        <v>-44</v>
      </c>
      <c r="T990" s="60">
        <v>0</v>
      </c>
    </row>
    <row r="991" spans="1:20" ht="14.45" hidden="1" customHeight="1" outlineLevel="4" collapsed="1" x14ac:dyDescent="0.25">
      <c r="A991" s="47" t="s">
        <v>2</v>
      </c>
      <c r="B991" s="47" t="s">
        <v>2</v>
      </c>
      <c r="C991" s="62" t="s">
        <v>2</v>
      </c>
      <c r="D991" s="63" t="s">
        <v>2</v>
      </c>
      <c r="E991" s="63" t="s">
        <v>2</v>
      </c>
      <c r="F991" s="47" t="s">
        <v>2</v>
      </c>
      <c r="H991" s="64">
        <v>0</v>
      </c>
      <c r="I991" s="64">
        <v>120</v>
      </c>
      <c r="J991" s="64">
        <v>120</v>
      </c>
      <c r="K991" s="64">
        <v>0</v>
      </c>
      <c r="L991" s="64">
        <v>0</v>
      </c>
      <c r="M991" s="64">
        <v>0</v>
      </c>
      <c r="N991" s="64">
        <v>120</v>
      </c>
      <c r="O991" s="60">
        <v>0</v>
      </c>
      <c r="P991" s="64">
        <v>0</v>
      </c>
      <c r="Q991" s="64">
        <v>0</v>
      </c>
      <c r="R991" s="64">
        <v>0</v>
      </c>
      <c r="S991" s="64">
        <v>120</v>
      </c>
      <c r="T991" s="60">
        <v>0</v>
      </c>
    </row>
    <row r="992" spans="1:20" ht="14.45" hidden="1" customHeight="1" outlineLevel="4" collapsed="1" x14ac:dyDescent="0.25">
      <c r="A992" s="47" t="s">
        <v>2</v>
      </c>
      <c r="B992" s="47" t="s">
        <v>2</v>
      </c>
      <c r="C992" s="62" t="s">
        <v>2</v>
      </c>
      <c r="D992" s="63" t="s">
        <v>2</v>
      </c>
      <c r="E992" s="63" t="s">
        <v>2</v>
      </c>
      <c r="F992" s="47" t="s">
        <v>2</v>
      </c>
      <c r="H992" s="64">
        <v>0</v>
      </c>
      <c r="I992" s="64">
        <v>642</v>
      </c>
      <c r="J992" s="64">
        <v>642</v>
      </c>
      <c r="K992" s="64">
        <v>0</v>
      </c>
      <c r="L992" s="64">
        <v>0</v>
      </c>
      <c r="M992" s="64">
        <v>0</v>
      </c>
      <c r="N992" s="64">
        <v>642</v>
      </c>
      <c r="O992" s="60">
        <v>0</v>
      </c>
      <c r="P992" s="64">
        <v>0</v>
      </c>
      <c r="Q992" s="64">
        <v>0</v>
      </c>
      <c r="R992" s="64">
        <v>0</v>
      </c>
      <c r="S992" s="64">
        <v>642</v>
      </c>
      <c r="T992" s="60">
        <v>0</v>
      </c>
    </row>
    <row r="993" spans="1:20" ht="14.45" hidden="1" customHeight="1" outlineLevel="4" collapsed="1" x14ac:dyDescent="0.25">
      <c r="A993" s="47" t="s">
        <v>2</v>
      </c>
      <c r="B993" s="47" t="s">
        <v>2</v>
      </c>
      <c r="C993" s="62" t="s">
        <v>2</v>
      </c>
      <c r="D993" s="63" t="s">
        <v>2</v>
      </c>
      <c r="E993" s="63" t="s">
        <v>2</v>
      </c>
      <c r="F993" s="47" t="s">
        <v>2</v>
      </c>
      <c r="H993" s="64">
        <v>0</v>
      </c>
      <c r="I993" s="65">
        <v>-214</v>
      </c>
      <c r="J993" s="65">
        <v>-214</v>
      </c>
      <c r="K993" s="64">
        <v>0</v>
      </c>
      <c r="L993" s="64">
        <v>0</v>
      </c>
      <c r="M993" s="64">
        <v>0</v>
      </c>
      <c r="N993" s="65">
        <v>-214</v>
      </c>
      <c r="O993" s="60">
        <v>0</v>
      </c>
      <c r="P993" s="64">
        <v>0</v>
      </c>
      <c r="Q993" s="64">
        <v>0</v>
      </c>
      <c r="R993" s="64">
        <v>0</v>
      </c>
      <c r="S993" s="65">
        <v>-214</v>
      </c>
      <c r="T993" s="60">
        <v>0</v>
      </c>
    </row>
    <row r="994" spans="1:20" ht="14.45" hidden="1" customHeight="1" outlineLevel="4" collapsed="1" x14ac:dyDescent="0.25">
      <c r="A994" s="47" t="s">
        <v>2</v>
      </c>
      <c r="B994" s="47" t="s">
        <v>2</v>
      </c>
      <c r="C994" s="62" t="s">
        <v>2</v>
      </c>
      <c r="D994" s="63" t="s">
        <v>2</v>
      </c>
      <c r="E994" s="63" t="s">
        <v>2</v>
      </c>
      <c r="F994" s="47" t="s">
        <v>2</v>
      </c>
      <c r="H994" s="64">
        <v>0</v>
      </c>
      <c r="I994" s="64">
        <v>382</v>
      </c>
      <c r="J994" s="64">
        <v>382</v>
      </c>
      <c r="K994" s="64">
        <v>0</v>
      </c>
      <c r="L994" s="64">
        <v>0</v>
      </c>
      <c r="M994" s="64">
        <v>0</v>
      </c>
      <c r="N994" s="64">
        <v>382</v>
      </c>
      <c r="O994" s="60">
        <v>0</v>
      </c>
      <c r="P994" s="64">
        <v>0</v>
      </c>
      <c r="Q994" s="64">
        <v>0</v>
      </c>
      <c r="R994" s="64">
        <v>0</v>
      </c>
      <c r="S994" s="64">
        <v>382</v>
      </c>
      <c r="T994" s="60">
        <v>0</v>
      </c>
    </row>
    <row r="995" spans="1:20" ht="14.45" hidden="1" customHeight="1" outlineLevel="4" collapsed="1" x14ac:dyDescent="0.25">
      <c r="A995" s="47" t="s">
        <v>2</v>
      </c>
      <c r="B995" s="47" t="s">
        <v>2</v>
      </c>
      <c r="C995" s="62" t="s">
        <v>2</v>
      </c>
      <c r="D995" s="63" t="s">
        <v>2</v>
      </c>
      <c r="E995" s="63" t="s">
        <v>2</v>
      </c>
      <c r="F995" s="47" t="s">
        <v>2</v>
      </c>
      <c r="H995" s="64">
        <v>0</v>
      </c>
      <c r="I995" s="65">
        <v>-108</v>
      </c>
      <c r="J995" s="65">
        <v>-108</v>
      </c>
      <c r="K995" s="64">
        <v>0</v>
      </c>
      <c r="L995" s="64">
        <v>0</v>
      </c>
      <c r="M995" s="64">
        <v>0</v>
      </c>
      <c r="N995" s="65">
        <v>-108</v>
      </c>
      <c r="O995" s="60">
        <v>0</v>
      </c>
      <c r="P995" s="64">
        <v>107.79</v>
      </c>
      <c r="Q995" s="64">
        <v>0</v>
      </c>
      <c r="R995" s="64">
        <v>107.79</v>
      </c>
      <c r="S995" s="65">
        <v>-215.79</v>
      </c>
      <c r="T995" s="67">
        <v>-0.99805555555555558</v>
      </c>
    </row>
    <row r="996" spans="1:20" ht="14.45" hidden="1" customHeight="1" outlineLevel="4" collapsed="1" x14ac:dyDescent="0.25">
      <c r="A996" s="47" t="s">
        <v>2</v>
      </c>
      <c r="B996" s="47" t="s">
        <v>2</v>
      </c>
      <c r="C996" s="62" t="s">
        <v>2</v>
      </c>
      <c r="D996" s="63" t="s">
        <v>2</v>
      </c>
      <c r="E996" s="63" t="s">
        <v>2</v>
      </c>
      <c r="F996" s="47" t="s">
        <v>2</v>
      </c>
      <c r="H996" s="64">
        <v>0</v>
      </c>
      <c r="I996" s="65">
        <v>-125</v>
      </c>
      <c r="J996" s="65">
        <v>-125</v>
      </c>
      <c r="K996" s="64">
        <v>0</v>
      </c>
      <c r="L996" s="64">
        <v>0</v>
      </c>
      <c r="M996" s="64">
        <v>0</v>
      </c>
      <c r="N996" s="65">
        <v>-125</v>
      </c>
      <c r="O996" s="60">
        <v>0</v>
      </c>
      <c r="P996" s="64">
        <v>125.08</v>
      </c>
      <c r="Q996" s="65">
        <v>-125</v>
      </c>
      <c r="R996" s="64">
        <v>0.08</v>
      </c>
      <c r="S996" s="65">
        <v>-125.08</v>
      </c>
      <c r="T996" s="67">
        <v>-6.4000000000000005E-4</v>
      </c>
    </row>
    <row r="997" spans="1:20" ht="14.45" hidden="1" customHeight="1" outlineLevel="4" collapsed="1" x14ac:dyDescent="0.25">
      <c r="A997" s="47" t="s">
        <v>2</v>
      </c>
      <c r="B997" s="47" t="s">
        <v>2</v>
      </c>
      <c r="C997" s="62" t="s">
        <v>2</v>
      </c>
      <c r="D997" s="63" t="s">
        <v>2</v>
      </c>
      <c r="E997" s="63" t="s">
        <v>2</v>
      </c>
      <c r="F997" s="47" t="s">
        <v>2</v>
      </c>
      <c r="H997" s="64">
        <v>20000</v>
      </c>
      <c r="I997" s="64">
        <v>43461</v>
      </c>
      <c r="J997" s="64">
        <v>63461</v>
      </c>
      <c r="K997" s="64">
        <v>5406.6</v>
      </c>
      <c r="L997" s="64">
        <v>0</v>
      </c>
      <c r="M997" s="64">
        <v>5406.6</v>
      </c>
      <c r="N997" s="64">
        <v>58054.400000000001</v>
      </c>
      <c r="O997" s="60">
        <v>8.5195631962937862E-2</v>
      </c>
      <c r="P997" s="64">
        <v>38334.89</v>
      </c>
      <c r="Q997" s="65">
        <v>-1536</v>
      </c>
      <c r="R997" s="64">
        <v>36798.89</v>
      </c>
      <c r="S997" s="64">
        <v>26662.11</v>
      </c>
      <c r="T997" s="60">
        <v>0.57986621704669006</v>
      </c>
    </row>
    <row r="998" spans="1:20" ht="14.45" hidden="1" customHeight="1" outlineLevel="4" collapsed="1" x14ac:dyDescent="0.25">
      <c r="A998" s="47" t="s">
        <v>2</v>
      </c>
      <c r="B998" s="47" t="s">
        <v>2</v>
      </c>
      <c r="C998" s="62" t="s">
        <v>2</v>
      </c>
      <c r="D998" s="63" t="s">
        <v>2</v>
      </c>
      <c r="E998" s="63" t="s">
        <v>2</v>
      </c>
      <c r="F998" s="47" t="s">
        <v>2</v>
      </c>
      <c r="H998" s="64">
        <v>0</v>
      </c>
      <c r="I998" s="64">
        <v>3815</v>
      </c>
      <c r="J998" s="64">
        <v>3815</v>
      </c>
      <c r="K998" s="64">
        <v>2114.4</v>
      </c>
      <c r="L998" s="64">
        <v>0</v>
      </c>
      <c r="M998" s="64">
        <v>2114.4</v>
      </c>
      <c r="N998" s="64">
        <v>1700.6</v>
      </c>
      <c r="O998" s="60">
        <v>0.55423328964613372</v>
      </c>
      <c r="P998" s="64">
        <v>2006.91</v>
      </c>
      <c r="Q998" s="64">
        <v>0</v>
      </c>
      <c r="R998" s="64">
        <v>2006.91</v>
      </c>
      <c r="S998" s="64">
        <v>1808.09</v>
      </c>
      <c r="T998" s="60">
        <v>0.52605766710353863</v>
      </c>
    </row>
    <row r="999" spans="1:20" ht="14.45" hidden="1" customHeight="1" outlineLevel="4" collapsed="1" x14ac:dyDescent="0.25">
      <c r="A999" s="47" t="s">
        <v>2</v>
      </c>
      <c r="B999" s="47" t="s">
        <v>2</v>
      </c>
      <c r="C999" s="62" t="s">
        <v>2</v>
      </c>
      <c r="D999" s="63" t="s">
        <v>2</v>
      </c>
      <c r="E999" s="63" t="s">
        <v>2</v>
      </c>
      <c r="F999" s="47" t="s">
        <v>2</v>
      </c>
      <c r="H999" s="64">
        <v>3000</v>
      </c>
      <c r="I999" s="64">
        <v>6002</v>
      </c>
      <c r="J999" s="64">
        <v>9002</v>
      </c>
      <c r="K999" s="64">
        <v>80.75</v>
      </c>
      <c r="L999" s="64">
        <v>0</v>
      </c>
      <c r="M999" s="64">
        <v>80.75</v>
      </c>
      <c r="N999" s="64">
        <v>8921.25</v>
      </c>
      <c r="O999" s="60">
        <v>8.9702288380359915E-3</v>
      </c>
      <c r="P999" s="64">
        <v>80.75</v>
      </c>
      <c r="Q999" s="64">
        <v>0</v>
      </c>
      <c r="R999" s="64">
        <v>80.75</v>
      </c>
      <c r="S999" s="64">
        <v>8921.25</v>
      </c>
      <c r="T999" s="60">
        <v>8.9702288380359915E-3</v>
      </c>
    </row>
    <row r="1000" spans="1:20" ht="14.45" hidden="1" customHeight="1" outlineLevel="4" collapsed="1" x14ac:dyDescent="0.25">
      <c r="A1000" s="47" t="s">
        <v>2</v>
      </c>
      <c r="B1000" s="47" t="s">
        <v>2</v>
      </c>
      <c r="C1000" s="62" t="s">
        <v>2</v>
      </c>
      <c r="D1000" s="63" t="s">
        <v>2</v>
      </c>
      <c r="E1000" s="63" t="s">
        <v>2</v>
      </c>
      <c r="F1000" s="47" t="s">
        <v>2</v>
      </c>
      <c r="H1000" s="64">
        <v>0</v>
      </c>
      <c r="I1000" s="64">
        <v>44358</v>
      </c>
      <c r="J1000" s="64">
        <v>44358</v>
      </c>
      <c r="K1000" s="64">
        <v>7869.86</v>
      </c>
      <c r="L1000" s="64">
        <v>0</v>
      </c>
      <c r="M1000" s="64">
        <v>7869.86</v>
      </c>
      <c r="N1000" s="64">
        <v>36488.14</v>
      </c>
      <c r="O1000" s="60">
        <v>0.17741692592091618</v>
      </c>
      <c r="P1000" s="64">
        <v>8249.2766670000001</v>
      </c>
      <c r="Q1000" s="64">
        <v>0</v>
      </c>
      <c r="R1000" s="64">
        <v>8249.2766670000001</v>
      </c>
      <c r="S1000" s="64">
        <v>36108.723333000002</v>
      </c>
      <c r="T1000" s="60">
        <v>0.18597043750845393</v>
      </c>
    </row>
    <row r="1001" spans="1:20" ht="14.45" hidden="1" customHeight="1" outlineLevel="4" collapsed="1" x14ac:dyDescent="0.25">
      <c r="A1001" s="47" t="s">
        <v>2</v>
      </c>
      <c r="B1001" s="47" t="s">
        <v>2</v>
      </c>
      <c r="C1001" s="62" t="s">
        <v>2</v>
      </c>
      <c r="D1001" s="63" t="s">
        <v>2</v>
      </c>
      <c r="E1001" s="63" t="s">
        <v>2</v>
      </c>
      <c r="F1001" s="47" t="s">
        <v>2</v>
      </c>
      <c r="H1001" s="64">
        <v>0</v>
      </c>
      <c r="I1001" s="64">
        <v>9085</v>
      </c>
      <c r="J1001" s="64">
        <v>9085</v>
      </c>
      <c r="K1001" s="64">
        <v>0</v>
      </c>
      <c r="L1001" s="64">
        <v>0</v>
      </c>
      <c r="M1001" s="64">
        <v>0</v>
      </c>
      <c r="N1001" s="64">
        <v>9085</v>
      </c>
      <c r="O1001" s="60">
        <v>0</v>
      </c>
      <c r="P1001" s="64">
        <v>0</v>
      </c>
      <c r="Q1001" s="64">
        <v>0</v>
      </c>
      <c r="R1001" s="64">
        <v>0</v>
      </c>
      <c r="S1001" s="64">
        <v>9085</v>
      </c>
      <c r="T1001" s="60">
        <v>0</v>
      </c>
    </row>
    <row r="1002" spans="1:20" ht="14.45" hidden="1" customHeight="1" outlineLevel="4" collapsed="1" x14ac:dyDescent="0.25">
      <c r="A1002" s="47" t="s">
        <v>2</v>
      </c>
      <c r="B1002" s="47" t="s">
        <v>2</v>
      </c>
      <c r="C1002" s="62" t="s">
        <v>2</v>
      </c>
      <c r="D1002" s="63" t="s">
        <v>2</v>
      </c>
      <c r="E1002" s="63" t="s">
        <v>2</v>
      </c>
      <c r="F1002" s="47" t="s">
        <v>2</v>
      </c>
      <c r="H1002" s="64">
        <v>1000</v>
      </c>
      <c r="I1002" s="64">
        <v>14106</v>
      </c>
      <c r="J1002" s="64">
        <v>15106</v>
      </c>
      <c r="K1002" s="64">
        <v>1428.41</v>
      </c>
      <c r="L1002" s="64">
        <v>0</v>
      </c>
      <c r="M1002" s="64">
        <v>1428.41</v>
      </c>
      <c r="N1002" s="64">
        <v>13677.59</v>
      </c>
      <c r="O1002" s="60">
        <v>9.4559115583211964E-2</v>
      </c>
      <c r="P1002" s="64">
        <v>7710.14</v>
      </c>
      <c r="Q1002" s="64">
        <v>0</v>
      </c>
      <c r="R1002" s="64">
        <v>7710.14</v>
      </c>
      <c r="S1002" s="64">
        <v>7395.86</v>
      </c>
      <c r="T1002" s="60">
        <v>0.51040248907718788</v>
      </c>
    </row>
    <row r="1003" spans="1:20" ht="14.45" hidden="1" customHeight="1" outlineLevel="4" collapsed="1" x14ac:dyDescent="0.25">
      <c r="A1003" s="47" t="s">
        <v>2</v>
      </c>
      <c r="B1003" s="47" t="s">
        <v>2</v>
      </c>
      <c r="C1003" s="62" t="s">
        <v>2</v>
      </c>
      <c r="D1003" s="63" t="s">
        <v>2</v>
      </c>
      <c r="E1003" s="63" t="s">
        <v>2</v>
      </c>
      <c r="F1003" s="47" t="s">
        <v>2</v>
      </c>
      <c r="H1003" s="64">
        <v>0</v>
      </c>
      <c r="I1003" s="64">
        <v>5191</v>
      </c>
      <c r="J1003" s="64">
        <v>5191</v>
      </c>
      <c r="K1003" s="64">
        <v>816.47</v>
      </c>
      <c r="L1003" s="64">
        <v>0</v>
      </c>
      <c r="M1003" s="64">
        <v>816.47</v>
      </c>
      <c r="N1003" s="64">
        <v>4374.53</v>
      </c>
      <c r="O1003" s="60">
        <v>0.15728568676555577</v>
      </c>
      <c r="P1003" s="64">
        <v>816.47</v>
      </c>
      <c r="Q1003" s="64">
        <v>0</v>
      </c>
      <c r="R1003" s="64">
        <v>816.47</v>
      </c>
      <c r="S1003" s="64">
        <v>4374.53</v>
      </c>
      <c r="T1003" s="60">
        <v>0.15728568676555577</v>
      </c>
    </row>
    <row r="1004" spans="1:20" ht="14.45" hidden="1" customHeight="1" outlineLevel="4" collapsed="1" x14ac:dyDescent="0.25">
      <c r="A1004" s="47" t="s">
        <v>2</v>
      </c>
      <c r="B1004" s="47" t="s">
        <v>2</v>
      </c>
      <c r="C1004" s="62" t="s">
        <v>2</v>
      </c>
      <c r="D1004" s="63" t="s">
        <v>2</v>
      </c>
      <c r="E1004" s="63" t="s">
        <v>2</v>
      </c>
      <c r="F1004" s="47" t="s">
        <v>2</v>
      </c>
      <c r="H1004" s="64">
        <v>0</v>
      </c>
      <c r="I1004" s="64">
        <v>4431</v>
      </c>
      <c r="J1004" s="64">
        <v>4431</v>
      </c>
      <c r="K1004" s="64">
        <v>0</v>
      </c>
      <c r="L1004" s="64">
        <v>0</v>
      </c>
      <c r="M1004" s="64">
        <v>0</v>
      </c>
      <c r="N1004" s="64">
        <v>4431</v>
      </c>
      <c r="O1004" s="60">
        <v>0</v>
      </c>
      <c r="P1004" s="64">
        <v>0</v>
      </c>
      <c r="Q1004" s="64">
        <v>0</v>
      </c>
      <c r="R1004" s="64">
        <v>0</v>
      </c>
      <c r="S1004" s="64">
        <v>4431</v>
      </c>
      <c r="T1004" s="60">
        <v>0</v>
      </c>
    </row>
    <row r="1005" spans="1:20" ht="14.45" hidden="1" customHeight="1" outlineLevel="4" collapsed="1" x14ac:dyDescent="0.25">
      <c r="A1005" s="47" t="s">
        <v>2</v>
      </c>
      <c r="B1005" s="47" t="s">
        <v>2</v>
      </c>
      <c r="C1005" s="62" t="s">
        <v>2</v>
      </c>
      <c r="D1005" s="63" t="s">
        <v>2</v>
      </c>
      <c r="E1005" s="63" t="s">
        <v>2</v>
      </c>
      <c r="F1005" s="47" t="s">
        <v>2</v>
      </c>
      <c r="H1005" s="64">
        <v>0</v>
      </c>
      <c r="I1005" s="64">
        <v>9875</v>
      </c>
      <c r="J1005" s="64">
        <v>9875</v>
      </c>
      <c r="K1005" s="64">
        <v>0</v>
      </c>
      <c r="L1005" s="64">
        <v>0</v>
      </c>
      <c r="M1005" s="64">
        <v>0</v>
      </c>
      <c r="N1005" s="64">
        <v>9875</v>
      </c>
      <c r="O1005" s="60">
        <v>0</v>
      </c>
      <c r="P1005" s="64">
        <v>0</v>
      </c>
      <c r="Q1005" s="64">
        <v>0</v>
      </c>
      <c r="R1005" s="64">
        <v>0</v>
      </c>
      <c r="S1005" s="64">
        <v>9875</v>
      </c>
      <c r="T1005" s="60">
        <v>0</v>
      </c>
    </row>
    <row r="1006" spans="1:20" ht="14.45" hidden="1" customHeight="1" outlineLevel="4" collapsed="1" x14ac:dyDescent="0.25">
      <c r="A1006" s="47" t="s">
        <v>2</v>
      </c>
      <c r="B1006" s="47" t="s">
        <v>2</v>
      </c>
      <c r="C1006" s="62" t="s">
        <v>2</v>
      </c>
      <c r="D1006" s="63" t="s">
        <v>2</v>
      </c>
      <c r="E1006" s="63" t="s">
        <v>2</v>
      </c>
      <c r="F1006" s="47" t="s">
        <v>2</v>
      </c>
      <c r="H1006" s="64">
        <v>1500</v>
      </c>
      <c r="I1006" s="64">
        <v>0</v>
      </c>
      <c r="J1006" s="64">
        <v>1500</v>
      </c>
      <c r="K1006" s="64">
        <v>0</v>
      </c>
      <c r="L1006" s="64">
        <v>0</v>
      </c>
      <c r="M1006" s="64">
        <v>0</v>
      </c>
      <c r="N1006" s="64">
        <v>1500</v>
      </c>
      <c r="O1006" s="60">
        <v>0</v>
      </c>
      <c r="P1006" s="64">
        <v>0</v>
      </c>
      <c r="Q1006" s="64">
        <v>0</v>
      </c>
      <c r="R1006" s="64">
        <v>0</v>
      </c>
      <c r="S1006" s="64">
        <v>1500</v>
      </c>
      <c r="T1006" s="60">
        <v>0</v>
      </c>
    </row>
    <row r="1007" spans="1:20" ht="14.45" hidden="1" customHeight="1" outlineLevel="4" collapsed="1" x14ac:dyDescent="0.25">
      <c r="A1007" s="47" t="s">
        <v>2</v>
      </c>
      <c r="B1007" s="47" t="s">
        <v>2</v>
      </c>
      <c r="C1007" s="62" t="s">
        <v>2</v>
      </c>
      <c r="D1007" s="63" t="s">
        <v>2</v>
      </c>
      <c r="E1007" s="63" t="s">
        <v>2</v>
      </c>
      <c r="F1007" s="47" t="s">
        <v>2</v>
      </c>
      <c r="H1007" s="64">
        <v>6798</v>
      </c>
      <c r="I1007" s="64">
        <v>0</v>
      </c>
      <c r="J1007" s="64">
        <v>6798</v>
      </c>
      <c r="K1007" s="64">
        <v>671.96</v>
      </c>
      <c r="L1007" s="64">
        <v>0</v>
      </c>
      <c r="M1007" s="64">
        <v>671.96</v>
      </c>
      <c r="N1007" s="64">
        <v>6126.04</v>
      </c>
      <c r="O1007" s="60">
        <v>9.884671962341865E-2</v>
      </c>
      <c r="P1007" s="64">
        <v>2716.76</v>
      </c>
      <c r="Q1007" s="64">
        <v>0</v>
      </c>
      <c r="R1007" s="64">
        <v>2716.76</v>
      </c>
      <c r="S1007" s="64">
        <v>4081.24</v>
      </c>
      <c r="T1007" s="60">
        <v>0.39964107090320683</v>
      </c>
    </row>
    <row r="1008" spans="1:20" ht="14.45" hidden="1" customHeight="1" outlineLevel="4" collapsed="1" x14ac:dyDescent="0.25">
      <c r="A1008" s="47" t="s">
        <v>2</v>
      </c>
      <c r="B1008" s="47" t="s">
        <v>2</v>
      </c>
      <c r="C1008" s="62" t="s">
        <v>2</v>
      </c>
      <c r="D1008" s="63" t="s">
        <v>2</v>
      </c>
      <c r="E1008" s="63" t="s">
        <v>2</v>
      </c>
      <c r="F1008" s="47" t="s">
        <v>2</v>
      </c>
      <c r="H1008" s="64">
        <v>25000</v>
      </c>
      <c r="I1008" s="64">
        <v>2375</v>
      </c>
      <c r="J1008" s="64">
        <v>27375</v>
      </c>
      <c r="K1008" s="64">
        <v>21</v>
      </c>
      <c r="L1008" s="64">
        <v>0</v>
      </c>
      <c r="M1008" s="64">
        <v>21</v>
      </c>
      <c r="N1008" s="64">
        <v>27354</v>
      </c>
      <c r="O1008" s="60">
        <v>7.6712328767123284E-4</v>
      </c>
      <c r="P1008" s="65">
        <v>-348.63333299999999</v>
      </c>
      <c r="Q1008" s="64">
        <v>0</v>
      </c>
      <c r="R1008" s="65">
        <v>-348.63333299999999</v>
      </c>
      <c r="S1008" s="64">
        <v>27723.633333000002</v>
      </c>
      <c r="T1008" s="67">
        <v>-1.2735464219178082E-2</v>
      </c>
    </row>
    <row r="1009" spans="1:20" ht="14.45" hidden="1" customHeight="1" outlineLevel="4" collapsed="1" x14ac:dyDescent="0.25">
      <c r="A1009" s="47" t="s">
        <v>2</v>
      </c>
      <c r="B1009" s="47" t="s">
        <v>2</v>
      </c>
      <c r="C1009" s="62" t="s">
        <v>2</v>
      </c>
      <c r="D1009" s="63" t="s">
        <v>2</v>
      </c>
      <c r="E1009" s="63" t="s">
        <v>2</v>
      </c>
      <c r="F1009" s="47" t="s">
        <v>2</v>
      </c>
      <c r="H1009" s="64">
        <v>0</v>
      </c>
      <c r="I1009" s="64">
        <v>13891</v>
      </c>
      <c r="J1009" s="64">
        <v>13891</v>
      </c>
      <c r="K1009" s="64">
        <v>0</v>
      </c>
      <c r="L1009" s="64">
        <v>0</v>
      </c>
      <c r="M1009" s="64">
        <v>0</v>
      </c>
      <c r="N1009" s="64">
        <v>13891</v>
      </c>
      <c r="O1009" s="60">
        <v>0</v>
      </c>
      <c r="P1009" s="64">
        <v>0</v>
      </c>
      <c r="Q1009" s="64">
        <v>0</v>
      </c>
      <c r="R1009" s="64">
        <v>0</v>
      </c>
      <c r="S1009" s="64">
        <v>13891</v>
      </c>
      <c r="T1009" s="60">
        <v>0</v>
      </c>
    </row>
    <row r="1010" spans="1:20" ht="14.45" hidden="1" customHeight="1" outlineLevel="4" collapsed="1" x14ac:dyDescent="0.25">
      <c r="A1010" s="47" t="s">
        <v>2</v>
      </c>
      <c r="B1010" s="47" t="s">
        <v>2</v>
      </c>
      <c r="C1010" s="62" t="s">
        <v>2</v>
      </c>
      <c r="D1010" s="63" t="s">
        <v>2</v>
      </c>
      <c r="E1010" s="63" t="s">
        <v>2</v>
      </c>
      <c r="F1010" s="47" t="s">
        <v>2</v>
      </c>
      <c r="H1010" s="64">
        <v>0</v>
      </c>
      <c r="I1010" s="64">
        <v>504</v>
      </c>
      <c r="J1010" s="64">
        <v>504</v>
      </c>
      <c r="K1010" s="64">
        <v>0</v>
      </c>
      <c r="L1010" s="64">
        <v>0</v>
      </c>
      <c r="M1010" s="64">
        <v>0</v>
      </c>
      <c r="N1010" s="64">
        <v>504</v>
      </c>
      <c r="O1010" s="60">
        <v>0</v>
      </c>
      <c r="P1010" s="64">
        <v>0</v>
      </c>
      <c r="Q1010" s="64">
        <v>0</v>
      </c>
      <c r="R1010" s="64">
        <v>0</v>
      </c>
      <c r="S1010" s="64">
        <v>504</v>
      </c>
      <c r="T1010" s="60">
        <v>0</v>
      </c>
    </row>
    <row r="1011" spans="1:20" ht="14.45" hidden="1" customHeight="1" outlineLevel="4" collapsed="1" x14ac:dyDescent="0.25">
      <c r="A1011" s="47" t="s">
        <v>2</v>
      </c>
      <c r="B1011" s="47" t="s">
        <v>2</v>
      </c>
      <c r="C1011" s="62" t="s">
        <v>2</v>
      </c>
      <c r="D1011" s="63" t="s">
        <v>2</v>
      </c>
      <c r="E1011" s="63" t="s">
        <v>2</v>
      </c>
      <c r="F1011" s="47" t="s">
        <v>2</v>
      </c>
      <c r="H1011" s="64">
        <v>1000</v>
      </c>
      <c r="I1011" s="64">
        <v>21162</v>
      </c>
      <c r="J1011" s="64">
        <v>22162</v>
      </c>
      <c r="K1011" s="64">
        <v>0</v>
      </c>
      <c r="L1011" s="64">
        <v>0</v>
      </c>
      <c r="M1011" s="64">
        <v>0</v>
      </c>
      <c r="N1011" s="64">
        <v>22162</v>
      </c>
      <c r="O1011" s="60">
        <v>0</v>
      </c>
      <c r="P1011" s="64">
        <v>0</v>
      </c>
      <c r="Q1011" s="64">
        <v>0</v>
      </c>
      <c r="R1011" s="64">
        <v>0</v>
      </c>
      <c r="S1011" s="64">
        <v>22162</v>
      </c>
      <c r="T1011" s="60">
        <v>0</v>
      </c>
    </row>
    <row r="1012" spans="1:20" ht="14.45" hidden="1" customHeight="1" outlineLevel="4" collapsed="1" x14ac:dyDescent="0.25">
      <c r="A1012" s="47" t="s">
        <v>2</v>
      </c>
      <c r="B1012" s="47" t="s">
        <v>2</v>
      </c>
      <c r="C1012" s="62" t="s">
        <v>2</v>
      </c>
      <c r="D1012" s="63" t="s">
        <v>2</v>
      </c>
      <c r="E1012" s="63" t="s">
        <v>2</v>
      </c>
      <c r="F1012" s="47" t="s">
        <v>2</v>
      </c>
      <c r="H1012" s="64">
        <v>345000</v>
      </c>
      <c r="I1012" s="65">
        <v>-25791</v>
      </c>
      <c r="J1012" s="64">
        <v>319209</v>
      </c>
      <c r="K1012" s="64">
        <v>202755.89</v>
      </c>
      <c r="L1012" s="64">
        <v>10547.3</v>
      </c>
      <c r="M1012" s="64">
        <v>213303.19</v>
      </c>
      <c r="N1012" s="64">
        <v>105905.81</v>
      </c>
      <c r="O1012" s="60">
        <v>0.66822423553220622</v>
      </c>
      <c r="P1012" s="64">
        <v>387740.86333299999</v>
      </c>
      <c r="Q1012" s="65">
        <v>-17729</v>
      </c>
      <c r="R1012" s="64">
        <v>370011.86333299999</v>
      </c>
      <c r="S1012" s="65">
        <v>-61350.163332999997</v>
      </c>
      <c r="T1012" s="60">
        <v>1.1921943408017945</v>
      </c>
    </row>
    <row r="1013" spans="1:20" ht="14.45" hidden="1" customHeight="1" outlineLevel="4" collapsed="1" x14ac:dyDescent="0.25">
      <c r="A1013" s="47" t="s">
        <v>2</v>
      </c>
      <c r="B1013" s="47" t="s">
        <v>2</v>
      </c>
      <c r="C1013" s="62" t="s">
        <v>2</v>
      </c>
      <c r="D1013" s="63" t="s">
        <v>2</v>
      </c>
      <c r="E1013" s="63" t="s">
        <v>2</v>
      </c>
      <c r="F1013" s="47" t="s">
        <v>2</v>
      </c>
      <c r="H1013" s="64">
        <v>0</v>
      </c>
      <c r="I1013" s="64">
        <v>0</v>
      </c>
      <c r="J1013" s="64">
        <v>0</v>
      </c>
      <c r="K1013" s="64">
        <v>26298</v>
      </c>
      <c r="L1013" s="64">
        <v>0</v>
      </c>
      <c r="M1013" s="64">
        <v>26298</v>
      </c>
      <c r="N1013" s="65">
        <v>-26298</v>
      </c>
      <c r="O1013" s="67">
        <v>-1</v>
      </c>
      <c r="P1013" s="64">
        <v>40608</v>
      </c>
      <c r="Q1013" s="64">
        <v>0</v>
      </c>
      <c r="R1013" s="64">
        <v>40608</v>
      </c>
      <c r="S1013" s="65">
        <v>-40608</v>
      </c>
      <c r="T1013" s="67">
        <v>-1</v>
      </c>
    </row>
    <row r="1014" spans="1:20" ht="14.45" hidden="1" customHeight="1" outlineLevel="4" collapsed="1" x14ac:dyDescent="0.25">
      <c r="A1014" s="47" t="s">
        <v>2</v>
      </c>
      <c r="B1014" s="47" t="s">
        <v>2</v>
      </c>
      <c r="C1014" s="62" t="s">
        <v>2</v>
      </c>
      <c r="D1014" s="63" t="s">
        <v>2</v>
      </c>
      <c r="E1014" s="63" t="s">
        <v>2</v>
      </c>
      <c r="F1014" s="47" t="s">
        <v>2</v>
      </c>
      <c r="H1014" s="64">
        <v>0</v>
      </c>
      <c r="I1014" s="64">
        <v>35237</v>
      </c>
      <c r="J1014" s="64">
        <v>35237</v>
      </c>
      <c r="K1014" s="64">
        <v>0</v>
      </c>
      <c r="L1014" s="64">
        <v>0</v>
      </c>
      <c r="M1014" s="64">
        <v>0</v>
      </c>
      <c r="N1014" s="64">
        <v>35237</v>
      </c>
      <c r="O1014" s="60">
        <v>0</v>
      </c>
      <c r="P1014" s="64">
        <v>0</v>
      </c>
      <c r="Q1014" s="64">
        <v>0</v>
      </c>
      <c r="R1014" s="64">
        <v>0</v>
      </c>
      <c r="S1014" s="64">
        <v>35237</v>
      </c>
      <c r="T1014" s="60">
        <v>0</v>
      </c>
    </row>
    <row r="1015" spans="1:20" ht="14.45" hidden="1" customHeight="1" outlineLevel="4" collapsed="1" x14ac:dyDescent="0.25">
      <c r="A1015" s="47" t="s">
        <v>2</v>
      </c>
      <c r="B1015" s="47" t="s">
        <v>2</v>
      </c>
      <c r="C1015" s="62" t="s">
        <v>2</v>
      </c>
      <c r="D1015" s="63" t="s">
        <v>2</v>
      </c>
      <c r="E1015" s="63" t="s">
        <v>2</v>
      </c>
      <c r="F1015" s="47" t="s">
        <v>2</v>
      </c>
      <c r="H1015" s="64">
        <v>28000</v>
      </c>
      <c r="I1015" s="65">
        <v>-17482</v>
      </c>
      <c r="J1015" s="64">
        <v>10518</v>
      </c>
      <c r="K1015" s="64">
        <v>7953</v>
      </c>
      <c r="L1015" s="64">
        <v>17047</v>
      </c>
      <c r="M1015" s="64">
        <v>25000</v>
      </c>
      <c r="N1015" s="65">
        <v>-14482</v>
      </c>
      <c r="O1015" s="60">
        <v>2.3768777334093936</v>
      </c>
      <c r="P1015" s="64">
        <v>11589.333334000001</v>
      </c>
      <c r="Q1015" s="64">
        <v>10786</v>
      </c>
      <c r="R1015" s="64">
        <v>22375.333333999999</v>
      </c>
      <c r="S1015" s="65">
        <v>-28904.333333999999</v>
      </c>
      <c r="T1015" s="60">
        <v>3.7480826520250998</v>
      </c>
    </row>
    <row r="1016" spans="1:20" ht="14.45" hidden="1" customHeight="1" outlineLevel="4" collapsed="1" x14ac:dyDescent="0.25">
      <c r="A1016" s="47" t="s">
        <v>2</v>
      </c>
      <c r="B1016" s="47" t="s">
        <v>2</v>
      </c>
      <c r="C1016" s="62" t="s">
        <v>2</v>
      </c>
      <c r="D1016" s="63" t="s">
        <v>2</v>
      </c>
      <c r="E1016" s="63" t="s">
        <v>2</v>
      </c>
      <c r="F1016" s="47" t="s">
        <v>2</v>
      </c>
      <c r="H1016" s="64">
        <v>1000</v>
      </c>
      <c r="I1016" s="65">
        <v>-7502</v>
      </c>
      <c r="J1016" s="65">
        <v>-6502</v>
      </c>
      <c r="K1016" s="64">
        <v>0</v>
      </c>
      <c r="L1016" s="64">
        <v>0</v>
      </c>
      <c r="M1016" s="64">
        <v>0</v>
      </c>
      <c r="N1016" s="65">
        <v>-6502</v>
      </c>
      <c r="O1016" s="60">
        <v>0</v>
      </c>
      <c r="P1016" s="64">
        <v>0</v>
      </c>
      <c r="Q1016" s="64">
        <v>0</v>
      </c>
      <c r="R1016" s="64">
        <v>0</v>
      </c>
      <c r="S1016" s="65">
        <v>-6502</v>
      </c>
      <c r="T1016" s="60">
        <v>0</v>
      </c>
    </row>
    <row r="1017" spans="1:20" ht="14.45" hidden="1" customHeight="1" outlineLevel="4" collapsed="1" x14ac:dyDescent="0.25">
      <c r="A1017" s="47" t="s">
        <v>2</v>
      </c>
      <c r="B1017" s="47" t="s">
        <v>2</v>
      </c>
      <c r="C1017" s="62" t="s">
        <v>2</v>
      </c>
      <c r="D1017" s="63" t="s">
        <v>2</v>
      </c>
      <c r="E1017" s="63" t="s">
        <v>2</v>
      </c>
      <c r="F1017" s="47" t="s">
        <v>2</v>
      </c>
      <c r="H1017" s="64">
        <v>30000</v>
      </c>
      <c r="I1017" s="64">
        <v>6368</v>
      </c>
      <c r="J1017" s="64">
        <v>36368</v>
      </c>
      <c r="K1017" s="64">
        <v>2357.6999999999998</v>
      </c>
      <c r="L1017" s="64">
        <v>13036.63</v>
      </c>
      <c r="M1017" s="64">
        <v>15394.33</v>
      </c>
      <c r="N1017" s="64">
        <v>20973.67</v>
      </c>
      <c r="O1017" s="60">
        <v>0.42329327980642323</v>
      </c>
      <c r="P1017" s="64">
        <v>18486.7</v>
      </c>
      <c r="Q1017" s="64">
        <v>0</v>
      </c>
      <c r="R1017" s="64">
        <v>18486.7</v>
      </c>
      <c r="S1017" s="64">
        <v>4844.67</v>
      </c>
      <c r="T1017" s="60">
        <v>0.86678756049274086</v>
      </c>
    </row>
    <row r="1018" spans="1:20" ht="14.45" hidden="1" customHeight="1" outlineLevel="4" collapsed="1" x14ac:dyDescent="0.25">
      <c r="A1018" s="47" t="s">
        <v>2</v>
      </c>
      <c r="B1018" s="47" t="s">
        <v>2</v>
      </c>
      <c r="C1018" s="62" t="s">
        <v>2</v>
      </c>
      <c r="D1018" s="63" t="s">
        <v>2</v>
      </c>
      <c r="E1018" s="63" t="s">
        <v>2</v>
      </c>
      <c r="F1018" s="47" t="s">
        <v>2</v>
      </c>
      <c r="H1018" s="64">
        <v>2000</v>
      </c>
      <c r="I1018" s="64">
        <v>2874</v>
      </c>
      <c r="J1018" s="64">
        <v>4874</v>
      </c>
      <c r="K1018" s="64">
        <v>250</v>
      </c>
      <c r="L1018" s="64">
        <v>0</v>
      </c>
      <c r="M1018" s="64">
        <v>250</v>
      </c>
      <c r="N1018" s="64">
        <v>4624</v>
      </c>
      <c r="O1018" s="60">
        <v>5.1292572835453423E-2</v>
      </c>
      <c r="P1018" s="64">
        <v>2012.48</v>
      </c>
      <c r="Q1018" s="64">
        <v>2000</v>
      </c>
      <c r="R1018" s="64">
        <v>4012.48</v>
      </c>
      <c r="S1018" s="64">
        <v>861.52</v>
      </c>
      <c r="T1018" s="60">
        <v>0.82324169060320063</v>
      </c>
    </row>
    <row r="1019" spans="1:20" ht="14.45" hidden="1" customHeight="1" outlineLevel="4" collapsed="1" x14ac:dyDescent="0.25">
      <c r="A1019" s="47" t="s">
        <v>2</v>
      </c>
      <c r="B1019" s="47" t="s">
        <v>2</v>
      </c>
      <c r="C1019" s="62" t="s">
        <v>2</v>
      </c>
      <c r="D1019" s="63" t="s">
        <v>2</v>
      </c>
      <c r="E1019" s="63" t="s">
        <v>2</v>
      </c>
      <c r="F1019" s="47" t="s">
        <v>2</v>
      </c>
      <c r="H1019" s="64">
        <v>0</v>
      </c>
      <c r="I1019" s="65">
        <v>-68</v>
      </c>
      <c r="J1019" s="65">
        <v>-68</v>
      </c>
      <c r="K1019" s="64">
        <v>0</v>
      </c>
      <c r="L1019" s="64">
        <v>0</v>
      </c>
      <c r="M1019" s="64">
        <v>0</v>
      </c>
      <c r="N1019" s="65">
        <v>-68</v>
      </c>
      <c r="O1019" s="60">
        <v>0</v>
      </c>
      <c r="P1019" s="64">
        <v>0</v>
      </c>
      <c r="Q1019" s="64">
        <v>0</v>
      </c>
      <c r="R1019" s="64">
        <v>0</v>
      </c>
      <c r="S1019" s="65">
        <v>-68</v>
      </c>
      <c r="T1019" s="60">
        <v>0</v>
      </c>
    </row>
    <row r="1020" spans="1:20" ht="14.45" hidden="1" customHeight="1" outlineLevel="4" collapsed="1" x14ac:dyDescent="0.25">
      <c r="A1020" s="47" t="s">
        <v>2</v>
      </c>
      <c r="B1020" s="47" t="s">
        <v>2</v>
      </c>
      <c r="C1020" s="62" t="s">
        <v>2</v>
      </c>
      <c r="D1020" s="63" t="s">
        <v>2</v>
      </c>
      <c r="E1020" s="63" t="s">
        <v>2</v>
      </c>
      <c r="F1020" s="47" t="s">
        <v>2</v>
      </c>
      <c r="H1020" s="64">
        <v>63000</v>
      </c>
      <c r="I1020" s="65">
        <v>-6349</v>
      </c>
      <c r="J1020" s="64">
        <v>56651</v>
      </c>
      <c r="K1020" s="64">
        <v>17196.900000000001</v>
      </c>
      <c r="L1020" s="64">
        <v>0</v>
      </c>
      <c r="M1020" s="64">
        <v>17196.900000000001</v>
      </c>
      <c r="N1020" s="64">
        <v>39454.1</v>
      </c>
      <c r="O1020" s="60">
        <v>0.30355863091560609</v>
      </c>
      <c r="P1020" s="64">
        <v>60941.919999999998</v>
      </c>
      <c r="Q1020" s="65">
        <v>-2732</v>
      </c>
      <c r="R1020" s="64">
        <v>58209.919999999998</v>
      </c>
      <c r="S1020" s="65">
        <v>-1558.92</v>
      </c>
      <c r="T1020" s="60">
        <v>1.0275179608479992</v>
      </c>
    </row>
    <row r="1021" spans="1:20" ht="14.45" hidden="1" customHeight="1" outlineLevel="4" collapsed="1" x14ac:dyDescent="0.25">
      <c r="A1021" s="47" t="s">
        <v>2</v>
      </c>
      <c r="B1021" s="47" t="s">
        <v>2</v>
      </c>
      <c r="C1021" s="62" t="s">
        <v>2</v>
      </c>
      <c r="D1021" s="63" t="s">
        <v>2</v>
      </c>
      <c r="E1021" s="63" t="s">
        <v>2</v>
      </c>
      <c r="F1021" s="47" t="s">
        <v>2</v>
      </c>
      <c r="H1021" s="64">
        <v>0</v>
      </c>
      <c r="I1021" s="64">
        <v>1082</v>
      </c>
      <c r="J1021" s="64">
        <v>1082</v>
      </c>
      <c r="K1021" s="64">
        <v>0</v>
      </c>
      <c r="L1021" s="64">
        <v>0</v>
      </c>
      <c r="M1021" s="64">
        <v>0</v>
      </c>
      <c r="N1021" s="64">
        <v>1082</v>
      </c>
      <c r="O1021" s="60">
        <v>0</v>
      </c>
      <c r="P1021" s="64">
        <v>0</v>
      </c>
      <c r="Q1021" s="64">
        <v>0</v>
      </c>
      <c r="R1021" s="64">
        <v>0</v>
      </c>
      <c r="S1021" s="64">
        <v>1082</v>
      </c>
      <c r="T1021" s="60">
        <v>0</v>
      </c>
    </row>
    <row r="1022" spans="1:20" ht="14.45" hidden="1" customHeight="1" outlineLevel="4" collapsed="1" x14ac:dyDescent="0.25">
      <c r="A1022" s="47" t="s">
        <v>2</v>
      </c>
      <c r="B1022" s="47" t="s">
        <v>2</v>
      </c>
      <c r="C1022" s="62" t="s">
        <v>2</v>
      </c>
      <c r="D1022" s="63" t="s">
        <v>2</v>
      </c>
      <c r="E1022" s="63" t="s">
        <v>2</v>
      </c>
      <c r="F1022" s="47" t="s">
        <v>2</v>
      </c>
      <c r="H1022" s="64">
        <v>0</v>
      </c>
      <c r="I1022" s="65">
        <v>-2317</v>
      </c>
      <c r="J1022" s="65">
        <v>-2317</v>
      </c>
      <c r="K1022" s="64">
        <v>0</v>
      </c>
      <c r="L1022" s="64">
        <v>0</v>
      </c>
      <c r="M1022" s="64">
        <v>0</v>
      </c>
      <c r="N1022" s="65">
        <v>-2317</v>
      </c>
      <c r="O1022" s="60">
        <v>0</v>
      </c>
      <c r="P1022" s="64">
        <v>0</v>
      </c>
      <c r="Q1022" s="64">
        <v>0</v>
      </c>
      <c r="R1022" s="64">
        <v>0</v>
      </c>
      <c r="S1022" s="65">
        <v>-2317</v>
      </c>
      <c r="T1022" s="60">
        <v>0</v>
      </c>
    </row>
    <row r="1023" spans="1:20" ht="14.45" hidden="1" customHeight="1" outlineLevel="4" collapsed="1" x14ac:dyDescent="0.25">
      <c r="A1023" s="47" t="s">
        <v>2</v>
      </c>
      <c r="B1023" s="47" t="s">
        <v>2</v>
      </c>
      <c r="C1023" s="62" t="s">
        <v>2</v>
      </c>
      <c r="D1023" s="63" t="s">
        <v>2</v>
      </c>
      <c r="E1023" s="63" t="s">
        <v>2</v>
      </c>
      <c r="F1023" s="47" t="s">
        <v>2</v>
      </c>
      <c r="H1023" s="64">
        <v>0</v>
      </c>
      <c r="I1023" s="64">
        <v>9414</v>
      </c>
      <c r="J1023" s="64">
        <v>9414</v>
      </c>
      <c r="K1023" s="64">
        <v>890.52</v>
      </c>
      <c r="L1023" s="64">
        <v>0</v>
      </c>
      <c r="M1023" s="64">
        <v>890.52</v>
      </c>
      <c r="N1023" s="64">
        <v>8523.48</v>
      </c>
      <c r="O1023" s="60">
        <v>9.4595283620140219E-2</v>
      </c>
      <c r="P1023" s="64">
        <v>890.52</v>
      </c>
      <c r="Q1023" s="64">
        <v>0</v>
      </c>
      <c r="R1023" s="64">
        <v>890.52</v>
      </c>
      <c r="S1023" s="64">
        <v>8523.48</v>
      </c>
      <c r="T1023" s="60">
        <v>9.4595283620140219E-2</v>
      </c>
    </row>
    <row r="1024" spans="1:20" ht="14.45" hidden="1" customHeight="1" outlineLevel="4" collapsed="1" x14ac:dyDescent="0.25">
      <c r="A1024" s="47" t="s">
        <v>2</v>
      </c>
      <c r="B1024" s="47" t="s">
        <v>2</v>
      </c>
      <c r="C1024" s="62" t="s">
        <v>2</v>
      </c>
      <c r="D1024" s="63" t="s">
        <v>2</v>
      </c>
      <c r="E1024" s="63" t="s">
        <v>2</v>
      </c>
      <c r="F1024" s="47" t="s">
        <v>2</v>
      </c>
      <c r="H1024" s="64">
        <v>0</v>
      </c>
      <c r="I1024" s="64">
        <v>4809</v>
      </c>
      <c r="J1024" s="64">
        <v>4809</v>
      </c>
      <c r="K1024" s="64">
        <v>0</v>
      </c>
      <c r="L1024" s="64">
        <v>0</v>
      </c>
      <c r="M1024" s="64">
        <v>0</v>
      </c>
      <c r="N1024" s="64">
        <v>4809</v>
      </c>
      <c r="O1024" s="60">
        <v>0</v>
      </c>
      <c r="P1024" s="64">
        <v>0</v>
      </c>
      <c r="Q1024" s="64">
        <v>0</v>
      </c>
      <c r="R1024" s="64">
        <v>0</v>
      </c>
      <c r="S1024" s="64">
        <v>4809</v>
      </c>
      <c r="T1024" s="60">
        <v>0</v>
      </c>
    </row>
    <row r="1025" spans="1:20" ht="14.45" hidden="1" customHeight="1" outlineLevel="4" collapsed="1" x14ac:dyDescent="0.25">
      <c r="A1025" s="47" t="s">
        <v>2</v>
      </c>
      <c r="B1025" s="47" t="s">
        <v>2</v>
      </c>
      <c r="C1025" s="62" t="s">
        <v>2</v>
      </c>
      <c r="D1025" s="63" t="s">
        <v>2</v>
      </c>
      <c r="E1025" s="63" t="s">
        <v>2</v>
      </c>
      <c r="F1025" s="47" t="s">
        <v>2</v>
      </c>
      <c r="H1025" s="64">
        <v>0</v>
      </c>
      <c r="I1025" s="64">
        <v>4809</v>
      </c>
      <c r="J1025" s="64">
        <v>4809</v>
      </c>
      <c r="K1025" s="64">
        <v>0</v>
      </c>
      <c r="L1025" s="64">
        <v>0</v>
      </c>
      <c r="M1025" s="64">
        <v>0</v>
      </c>
      <c r="N1025" s="64">
        <v>4809</v>
      </c>
      <c r="O1025" s="60">
        <v>0</v>
      </c>
      <c r="P1025" s="64">
        <v>0</v>
      </c>
      <c r="Q1025" s="64">
        <v>0</v>
      </c>
      <c r="R1025" s="64">
        <v>0</v>
      </c>
      <c r="S1025" s="64">
        <v>4809</v>
      </c>
      <c r="T1025" s="60">
        <v>0</v>
      </c>
    </row>
    <row r="1026" spans="1:20" ht="14.45" hidden="1" customHeight="1" outlineLevel="4" collapsed="1" x14ac:dyDescent="0.25">
      <c r="A1026" s="47" t="s">
        <v>2</v>
      </c>
      <c r="B1026" s="47" t="s">
        <v>2</v>
      </c>
      <c r="C1026" s="62" t="s">
        <v>2</v>
      </c>
      <c r="D1026" s="63" t="s">
        <v>2</v>
      </c>
      <c r="E1026" s="63" t="s">
        <v>2</v>
      </c>
      <c r="F1026" s="47" t="s">
        <v>2</v>
      </c>
      <c r="H1026" s="64">
        <v>0</v>
      </c>
      <c r="I1026" s="64">
        <v>475</v>
      </c>
      <c r="J1026" s="64">
        <v>475</v>
      </c>
      <c r="K1026" s="64">
        <v>0</v>
      </c>
      <c r="L1026" s="64">
        <v>0</v>
      </c>
      <c r="M1026" s="64">
        <v>0</v>
      </c>
      <c r="N1026" s="64">
        <v>475</v>
      </c>
      <c r="O1026" s="60">
        <v>0</v>
      </c>
      <c r="P1026" s="64">
        <v>0</v>
      </c>
      <c r="Q1026" s="64">
        <v>0</v>
      </c>
      <c r="R1026" s="64">
        <v>0</v>
      </c>
      <c r="S1026" s="64">
        <v>475</v>
      </c>
      <c r="T1026" s="60">
        <v>0</v>
      </c>
    </row>
    <row r="1027" spans="1:20" ht="14.45" hidden="1" customHeight="1" outlineLevel="4" collapsed="1" x14ac:dyDescent="0.25">
      <c r="A1027" s="47" t="s">
        <v>2</v>
      </c>
      <c r="B1027" s="47" t="s">
        <v>2</v>
      </c>
      <c r="C1027" s="62" t="s">
        <v>2</v>
      </c>
      <c r="D1027" s="63" t="s">
        <v>2</v>
      </c>
      <c r="E1027" s="63" t="s">
        <v>2</v>
      </c>
      <c r="F1027" s="47" t="s">
        <v>2</v>
      </c>
      <c r="H1027" s="64">
        <v>0</v>
      </c>
      <c r="I1027" s="64">
        <v>308030</v>
      </c>
      <c r="J1027" s="64">
        <v>308030</v>
      </c>
      <c r="K1027" s="64">
        <v>2387.4</v>
      </c>
      <c r="L1027" s="64">
        <v>0</v>
      </c>
      <c r="M1027" s="64">
        <v>2387.4</v>
      </c>
      <c r="N1027" s="64">
        <v>305642.59999999998</v>
      </c>
      <c r="O1027" s="60">
        <v>7.7505437782034213E-3</v>
      </c>
      <c r="P1027" s="64">
        <v>12917.4</v>
      </c>
      <c r="Q1027" s="64">
        <v>0</v>
      </c>
      <c r="R1027" s="64">
        <v>12917.4</v>
      </c>
      <c r="S1027" s="64">
        <v>295112.59999999998</v>
      </c>
      <c r="T1027" s="60">
        <v>4.1935525760477876E-2</v>
      </c>
    </row>
    <row r="1028" spans="1:20" ht="14.45" hidden="1" customHeight="1" outlineLevel="4" collapsed="1" x14ac:dyDescent="0.25">
      <c r="A1028" s="47" t="s">
        <v>2</v>
      </c>
      <c r="B1028" s="47" t="s">
        <v>2</v>
      </c>
      <c r="C1028" s="62" t="s">
        <v>2</v>
      </c>
      <c r="D1028" s="63" t="s">
        <v>2</v>
      </c>
      <c r="E1028" s="63" t="s">
        <v>2</v>
      </c>
      <c r="F1028" s="47" t="s">
        <v>2</v>
      </c>
      <c r="H1028" s="64">
        <v>0</v>
      </c>
      <c r="I1028" s="64">
        <v>4085</v>
      </c>
      <c r="J1028" s="64">
        <v>4085</v>
      </c>
      <c r="K1028" s="64">
        <v>0</v>
      </c>
      <c r="L1028" s="64">
        <v>0</v>
      </c>
      <c r="M1028" s="64">
        <v>0</v>
      </c>
      <c r="N1028" s="64">
        <v>4085</v>
      </c>
      <c r="O1028" s="60">
        <v>0</v>
      </c>
      <c r="P1028" s="64">
        <v>0</v>
      </c>
      <c r="Q1028" s="64">
        <v>0</v>
      </c>
      <c r="R1028" s="64">
        <v>0</v>
      </c>
      <c r="S1028" s="64">
        <v>4085</v>
      </c>
      <c r="T1028" s="60">
        <v>0</v>
      </c>
    </row>
    <row r="1029" spans="1:20" ht="14.45" hidden="1" customHeight="1" outlineLevel="4" collapsed="1" x14ac:dyDescent="0.25">
      <c r="A1029" s="47" t="s">
        <v>2</v>
      </c>
      <c r="B1029" s="47" t="s">
        <v>2</v>
      </c>
      <c r="C1029" s="62" t="s">
        <v>2</v>
      </c>
      <c r="D1029" s="63" t="s">
        <v>2</v>
      </c>
      <c r="E1029" s="63" t="s">
        <v>2</v>
      </c>
      <c r="F1029" s="47" t="s">
        <v>2</v>
      </c>
      <c r="H1029" s="64">
        <v>0</v>
      </c>
      <c r="I1029" s="64">
        <v>500</v>
      </c>
      <c r="J1029" s="64">
        <v>500</v>
      </c>
      <c r="K1029" s="64">
        <v>0</v>
      </c>
      <c r="L1029" s="64">
        <v>0</v>
      </c>
      <c r="M1029" s="64">
        <v>0</v>
      </c>
      <c r="N1029" s="64">
        <v>500</v>
      </c>
      <c r="O1029" s="60">
        <v>0</v>
      </c>
      <c r="P1029" s="64">
        <v>0</v>
      </c>
      <c r="Q1029" s="64">
        <v>0</v>
      </c>
      <c r="R1029" s="64">
        <v>0</v>
      </c>
      <c r="S1029" s="64">
        <v>500</v>
      </c>
      <c r="T1029" s="60">
        <v>0</v>
      </c>
    </row>
    <row r="1030" spans="1:20" ht="14.45" hidden="1" customHeight="1" outlineLevel="4" collapsed="1" x14ac:dyDescent="0.25">
      <c r="A1030" s="47" t="s">
        <v>2</v>
      </c>
      <c r="B1030" s="47" t="s">
        <v>2</v>
      </c>
      <c r="C1030" s="62" t="s">
        <v>2</v>
      </c>
      <c r="D1030" s="63" t="s">
        <v>2</v>
      </c>
      <c r="E1030" s="63" t="s">
        <v>2</v>
      </c>
      <c r="F1030" s="47" t="s">
        <v>2</v>
      </c>
      <c r="H1030" s="64">
        <v>0</v>
      </c>
      <c r="I1030" s="64">
        <v>500</v>
      </c>
      <c r="J1030" s="64">
        <v>500</v>
      </c>
      <c r="K1030" s="64">
        <v>0</v>
      </c>
      <c r="L1030" s="64">
        <v>0</v>
      </c>
      <c r="M1030" s="64">
        <v>0</v>
      </c>
      <c r="N1030" s="64">
        <v>500</v>
      </c>
      <c r="O1030" s="60">
        <v>0</v>
      </c>
      <c r="P1030" s="64">
        <v>0</v>
      </c>
      <c r="Q1030" s="64">
        <v>0</v>
      </c>
      <c r="R1030" s="64">
        <v>0</v>
      </c>
      <c r="S1030" s="64">
        <v>500</v>
      </c>
      <c r="T1030" s="60">
        <v>0</v>
      </c>
    </row>
    <row r="1031" spans="1:20" ht="14.45" hidden="1" customHeight="1" outlineLevel="4" collapsed="1" x14ac:dyDescent="0.25">
      <c r="A1031" s="47" t="s">
        <v>2</v>
      </c>
      <c r="B1031" s="47" t="s">
        <v>2</v>
      </c>
      <c r="C1031" s="62" t="s">
        <v>2</v>
      </c>
      <c r="D1031" s="63" t="s">
        <v>2</v>
      </c>
      <c r="E1031" s="63" t="s">
        <v>2</v>
      </c>
      <c r="F1031" s="47" t="s">
        <v>2</v>
      </c>
      <c r="H1031" s="64">
        <v>0</v>
      </c>
      <c r="I1031" s="64">
        <v>59584</v>
      </c>
      <c r="J1031" s="64">
        <v>59584</v>
      </c>
      <c r="K1031" s="64">
        <v>2057.67</v>
      </c>
      <c r="L1031" s="64">
        <v>0</v>
      </c>
      <c r="M1031" s="64">
        <v>2057.67</v>
      </c>
      <c r="N1031" s="64">
        <v>57526.33</v>
      </c>
      <c r="O1031" s="60">
        <v>3.4533935284640174E-2</v>
      </c>
      <c r="P1031" s="64">
        <v>5854.6699989999997</v>
      </c>
      <c r="Q1031" s="64">
        <v>0</v>
      </c>
      <c r="R1031" s="64">
        <v>5854.6699989999997</v>
      </c>
      <c r="S1031" s="64">
        <v>53729.330001000002</v>
      </c>
      <c r="T1031" s="60">
        <v>9.825909638493556E-2</v>
      </c>
    </row>
    <row r="1032" spans="1:20" ht="14.45" hidden="1" customHeight="1" outlineLevel="4" collapsed="1" x14ac:dyDescent="0.25">
      <c r="A1032" s="47" t="s">
        <v>2</v>
      </c>
      <c r="B1032" s="47" t="s">
        <v>2</v>
      </c>
      <c r="C1032" s="62" t="s">
        <v>2</v>
      </c>
      <c r="D1032" s="63" t="s">
        <v>2</v>
      </c>
      <c r="E1032" s="63" t="s">
        <v>2</v>
      </c>
      <c r="F1032" s="47" t="s">
        <v>2</v>
      </c>
      <c r="H1032" s="64">
        <v>0</v>
      </c>
      <c r="I1032" s="64">
        <v>254862</v>
      </c>
      <c r="J1032" s="64">
        <v>254862</v>
      </c>
      <c r="K1032" s="64">
        <v>5913.04</v>
      </c>
      <c r="L1032" s="64">
        <v>0</v>
      </c>
      <c r="M1032" s="64">
        <v>5913.04</v>
      </c>
      <c r="N1032" s="64">
        <v>248948.96</v>
      </c>
      <c r="O1032" s="60">
        <v>2.3200947963996202E-2</v>
      </c>
      <c r="P1032" s="64">
        <v>57577.04</v>
      </c>
      <c r="Q1032" s="64">
        <v>0</v>
      </c>
      <c r="R1032" s="64">
        <v>57577.04</v>
      </c>
      <c r="S1032" s="64">
        <v>197284.96</v>
      </c>
      <c r="T1032" s="60">
        <v>0.2259145733769648</v>
      </c>
    </row>
    <row r="1033" spans="1:20" ht="14.45" hidden="1" customHeight="1" outlineLevel="4" collapsed="1" x14ac:dyDescent="0.25">
      <c r="A1033" s="47" t="s">
        <v>2</v>
      </c>
      <c r="B1033" s="47" t="s">
        <v>2</v>
      </c>
      <c r="C1033" s="62" t="s">
        <v>2</v>
      </c>
      <c r="D1033" s="63" t="s">
        <v>2</v>
      </c>
      <c r="E1033" s="63" t="s">
        <v>2</v>
      </c>
      <c r="F1033" s="47" t="s">
        <v>2</v>
      </c>
      <c r="H1033" s="64">
        <v>0</v>
      </c>
      <c r="I1033" s="64">
        <v>10875</v>
      </c>
      <c r="J1033" s="64">
        <v>10875</v>
      </c>
      <c r="K1033" s="64">
        <v>0</v>
      </c>
      <c r="L1033" s="64">
        <v>3500</v>
      </c>
      <c r="M1033" s="64">
        <v>3500</v>
      </c>
      <c r="N1033" s="64">
        <v>7375</v>
      </c>
      <c r="O1033" s="60">
        <v>0.32183908045977011</v>
      </c>
      <c r="P1033" s="64">
        <v>6165</v>
      </c>
      <c r="Q1033" s="64">
        <v>0</v>
      </c>
      <c r="R1033" s="64">
        <v>6165</v>
      </c>
      <c r="S1033" s="64">
        <v>1210</v>
      </c>
      <c r="T1033" s="60">
        <v>0.88873563218390805</v>
      </c>
    </row>
    <row r="1034" spans="1:20" ht="14.45" hidden="1" customHeight="1" outlineLevel="4" collapsed="1" x14ac:dyDescent="0.25">
      <c r="A1034" s="47" t="s">
        <v>2</v>
      </c>
      <c r="B1034" s="47" t="s">
        <v>2</v>
      </c>
      <c r="C1034" s="62" t="s">
        <v>2</v>
      </c>
      <c r="D1034" s="63" t="s">
        <v>2</v>
      </c>
      <c r="E1034" s="63" t="s">
        <v>2</v>
      </c>
      <c r="F1034" s="47" t="s">
        <v>2</v>
      </c>
      <c r="H1034" s="64">
        <v>0</v>
      </c>
      <c r="I1034" s="64">
        <v>20007</v>
      </c>
      <c r="J1034" s="64">
        <v>20007</v>
      </c>
      <c r="K1034" s="64">
        <v>10372.52</v>
      </c>
      <c r="L1034" s="64">
        <v>0</v>
      </c>
      <c r="M1034" s="64">
        <v>10372.52</v>
      </c>
      <c r="N1034" s="64">
        <v>9634.48</v>
      </c>
      <c r="O1034" s="60">
        <v>0.51844454440945664</v>
      </c>
      <c r="P1034" s="64">
        <v>15793.826666000001</v>
      </c>
      <c r="Q1034" s="64">
        <v>4000</v>
      </c>
      <c r="R1034" s="64">
        <v>19793.826666000001</v>
      </c>
      <c r="S1034" s="64">
        <v>213.17333400000001</v>
      </c>
      <c r="T1034" s="60">
        <v>0.98934506252811516</v>
      </c>
    </row>
    <row r="1035" spans="1:20" ht="14.45" hidden="1" customHeight="1" outlineLevel="4" collapsed="1" x14ac:dyDescent="0.25">
      <c r="A1035" s="47" t="s">
        <v>2</v>
      </c>
      <c r="B1035" s="47" t="s">
        <v>2</v>
      </c>
      <c r="C1035" s="62" t="s">
        <v>2</v>
      </c>
      <c r="D1035" s="63" t="s">
        <v>2</v>
      </c>
      <c r="E1035" s="63" t="s">
        <v>2</v>
      </c>
      <c r="F1035" s="47" t="s">
        <v>2</v>
      </c>
      <c r="H1035" s="64">
        <v>0</v>
      </c>
      <c r="I1035" s="64">
        <v>25000</v>
      </c>
      <c r="J1035" s="64">
        <v>25000</v>
      </c>
      <c r="K1035" s="64">
        <v>4381.88</v>
      </c>
      <c r="L1035" s="64">
        <v>0</v>
      </c>
      <c r="M1035" s="64">
        <v>4381.88</v>
      </c>
      <c r="N1035" s="64">
        <v>20618.12</v>
      </c>
      <c r="O1035" s="60">
        <v>0.17527519999999999</v>
      </c>
      <c r="P1035" s="64">
        <v>4381.88</v>
      </c>
      <c r="Q1035" s="64">
        <v>0</v>
      </c>
      <c r="R1035" s="64">
        <v>4381.88</v>
      </c>
      <c r="S1035" s="64">
        <v>20618.12</v>
      </c>
      <c r="T1035" s="60">
        <v>0.17527519999999999</v>
      </c>
    </row>
    <row r="1036" spans="1:20" outlineLevel="1" x14ac:dyDescent="0.25">
      <c r="A1036" s="52" t="s">
        <v>2</v>
      </c>
      <c r="B1036" s="52" t="s">
        <v>2</v>
      </c>
      <c r="C1036" s="66" t="s">
        <v>42</v>
      </c>
      <c r="H1036" s="54">
        <v>6562542</v>
      </c>
      <c r="I1036" s="54">
        <v>104274</v>
      </c>
      <c r="J1036" s="54">
        <v>6666816</v>
      </c>
      <c r="K1036" s="54">
        <v>1615084.23</v>
      </c>
      <c r="L1036" s="54">
        <v>408424.63</v>
      </c>
      <c r="M1036" s="54">
        <v>2023508.86</v>
      </c>
      <c r="N1036" s="54">
        <v>4643307.1399999997</v>
      </c>
      <c r="O1036" s="56">
        <v>0.30351953016252436</v>
      </c>
      <c r="P1036" s="54">
        <v>6885947.0733319996</v>
      </c>
      <c r="Q1036" s="55">
        <v>-449775</v>
      </c>
      <c r="R1036" s="54">
        <v>6436172.0733319996</v>
      </c>
      <c r="S1036" s="55">
        <v>-177780.703332</v>
      </c>
      <c r="T1036" s="57">
        <v>1.026666508170017</v>
      </c>
    </row>
    <row r="1037" spans="1:20" outlineLevel="2" collapsed="1" x14ac:dyDescent="0.25">
      <c r="A1037" s="47" t="s">
        <v>2</v>
      </c>
      <c r="B1037" s="47" t="s">
        <v>2</v>
      </c>
      <c r="D1037" s="47" t="s">
        <v>43</v>
      </c>
      <c r="H1037" s="58">
        <v>6093843</v>
      </c>
      <c r="I1037" s="58">
        <v>104274</v>
      </c>
      <c r="J1037" s="58">
        <v>6198117</v>
      </c>
      <c r="K1037" s="58">
        <v>1552515.8</v>
      </c>
      <c r="L1037" s="58">
        <v>132711.59</v>
      </c>
      <c r="M1037" s="58">
        <v>1685227.39</v>
      </c>
      <c r="N1037" s="58">
        <v>4512889.6100000003</v>
      </c>
      <c r="O1037" s="60">
        <v>0.2718934460256236</v>
      </c>
      <c r="P1037" s="58">
        <v>6506974.7966670003</v>
      </c>
      <c r="Q1037" s="59">
        <v>-299775</v>
      </c>
      <c r="R1037" s="58">
        <v>6207199.7966670003</v>
      </c>
      <c r="S1037" s="59">
        <v>-141794.38666700001</v>
      </c>
      <c r="T1037" s="61">
        <v>1.0228770103350744</v>
      </c>
    </row>
    <row r="1038" spans="1:20" ht="14.45" hidden="1" customHeight="1" outlineLevel="3" collapsed="1" x14ac:dyDescent="0.25">
      <c r="A1038" s="47" t="s">
        <v>2</v>
      </c>
      <c r="B1038" s="47" t="s">
        <v>2</v>
      </c>
      <c r="C1038" s="62" t="s">
        <v>2</v>
      </c>
      <c r="E1038" s="47" t="s">
        <v>2</v>
      </c>
      <c r="H1038" s="58">
        <v>6093843</v>
      </c>
      <c r="I1038" s="58">
        <v>104274</v>
      </c>
      <c r="J1038" s="58">
        <v>6198117</v>
      </c>
      <c r="K1038" s="58">
        <v>1552515.8</v>
      </c>
      <c r="L1038" s="58">
        <v>132711.59</v>
      </c>
      <c r="M1038" s="58">
        <v>1685227.39</v>
      </c>
      <c r="N1038" s="58">
        <v>4512889.6100000003</v>
      </c>
      <c r="O1038" s="60">
        <v>0.2718934460256236</v>
      </c>
      <c r="P1038" s="58">
        <v>6506974.7966670003</v>
      </c>
      <c r="Q1038" s="59">
        <v>-299775</v>
      </c>
      <c r="R1038" s="58">
        <v>6207199.7966670003</v>
      </c>
      <c r="S1038" s="59">
        <v>-141794.38666700001</v>
      </c>
      <c r="T1038" s="61">
        <v>1.0228770103350744</v>
      </c>
    </row>
    <row r="1039" spans="1:20" ht="14.45" hidden="1" customHeight="1" outlineLevel="4" collapsed="1" x14ac:dyDescent="0.25">
      <c r="A1039" s="47" t="s">
        <v>2</v>
      </c>
      <c r="B1039" s="47" t="s">
        <v>2</v>
      </c>
      <c r="C1039" s="62" t="s">
        <v>2</v>
      </c>
      <c r="D1039" s="63" t="s">
        <v>2</v>
      </c>
      <c r="E1039" s="63" t="s">
        <v>2</v>
      </c>
      <c r="F1039" s="47" t="s">
        <v>2</v>
      </c>
      <c r="H1039" s="64">
        <v>1789028</v>
      </c>
      <c r="I1039" s="64">
        <v>11304</v>
      </c>
      <c r="J1039" s="64">
        <v>1800332</v>
      </c>
      <c r="K1039" s="64">
        <v>359439.98</v>
      </c>
      <c r="L1039" s="64">
        <v>11109.6</v>
      </c>
      <c r="M1039" s="64">
        <v>370549.58</v>
      </c>
      <c r="N1039" s="64">
        <v>1429782.42</v>
      </c>
      <c r="O1039" s="60">
        <v>0.20582291488458795</v>
      </c>
      <c r="P1039" s="64">
        <v>1410160.9266669999</v>
      </c>
      <c r="Q1039" s="65">
        <v>-93016</v>
      </c>
      <c r="R1039" s="64">
        <v>1317144.9266669999</v>
      </c>
      <c r="S1039" s="64">
        <v>472077.47333299997</v>
      </c>
      <c r="T1039" s="60">
        <v>0.73778310148739235</v>
      </c>
    </row>
    <row r="1040" spans="1:20" ht="14.45" hidden="1" customHeight="1" outlineLevel="4" collapsed="1" x14ac:dyDescent="0.25">
      <c r="A1040" s="47" t="s">
        <v>2</v>
      </c>
      <c r="B1040" s="47" t="s">
        <v>2</v>
      </c>
      <c r="C1040" s="62" t="s">
        <v>2</v>
      </c>
      <c r="D1040" s="63" t="s">
        <v>2</v>
      </c>
      <c r="E1040" s="63" t="s">
        <v>2</v>
      </c>
      <c r="F1040" s="47" t="s">
        <v>2</v>
      </c>
      <c r="H1040" s="64">
        <v>3893647</v>
      </c>
      <c r="I1040" s="64">
        <v>81667</v>
      </c>
      <c r="J1040" s="64">
        <v>3975314</v>
      </c>
      <c r="K1040" s="64">
        <v>1102980.77</v>
      </c>
      <c r="L1040" s="64">
        <v>121601.99</v>
      </c>
      <c r="M1040" s="64">
        <v>1224582.76</v>
      </c>
      <c r="N1040" s="64">
        <v>2750731.24</v>
      </c>
      <c r="O1040" s="60">
        <v>0.30804680083133057</v>
      </c>
      <c r="P1040" s="64">
        <v>4789135.8133319998</v>
      </c>
      <c r="Q1040" s="65">
        <v>-184052</v>
      </c>
      <c r="R1040" s="64">
        <v>4605083.8133319998</v>
      </c>
      <c r="S1040" s="65">
        <v>-751371.80333200004</v>
      </c>
      <c r="T1040" s="60">
        <v>1.1890094224838592</v>
      </c>
    </row>
    <row r="1041" spans="1:20" ht="14.45" hidden="1" customHeight="1" outlineLevel="4" collapsed="1" x14ac:dyDescent="0.25">
      <c r="A1041" s="47" t="s">
        <v>2</v>
      </c>
      <c r="B1041" s="47" t="s">
        <v>2</v>
      </c>
      <c r="C1041" s="62" t="s">
        <v>2</v>
      </c>
      <c r="D1041" s="63" t="s">
        <v>2</v>
      </c>
      <c r="E1041" s="63" t="s">
        <v>2</v>
      </c>
      <c r="F1041" s="47" t="s">
        <v>2</v>
      </c>
      <c r="H1041" s="64">
        <v>411168</v>
      </c>
      <c r="I1041" s="64">
        <v>11303</v>
      </c>
      <c r="J1041" s="64">
        <v>422471</v>
      </c>
      <c r="K1041" s="64">
        <v>90160.85</v>
      </c>
      <c r="L1041" s="64">
        <v>0</v>
      </c>
      <c r="M1041" s="64">
        <v>90160.85</v>
      </c>
      <c r="N1041" s="64">
        <v>332310.15000000002</v>
      </c>
      <c r="O1041" s="60">
        <v>0.21341311001228486</v>
      </c>
      <c r="P1041" s="64">
        <v>307450.94000200002</v>
      </c>
      <c r="Q1041" s="65">
        <v>-22707</v>
      </c>
      <c r="R1041" s="64">
        <v>284743.94000200002</v>
      </c>
      <c r="S1041" s="64">
        <v>137727.05999800001</v>
      </c>
      <c r="T1041" s="60">
        <v>0.67399641632680118</v>
      </c>
    </row>
    <row r="1042" spans="1:20" ht="14.45" hidden="1" customHeight="1" outlineLevel="4" collapsed="1" x14ac:dyDescent="0.25">
      <c r="A1042" s="47" t="s">
        <v>2</v>
      </c>
      <c r="B1042" s="47" t="s">
        <v>2</v>
      </c>
      <c r="C1042" s="62" t="s">
        <v>2</v>
      </c>
      <c r="D1042" s="63" t="s">
        <v>2</v>
      </c>
      <c r="E1042" s="63" t="s">
        <v>2</v>
      </c>
      <c r="F1042" s="47" t="s">
        <v>2</v>
      </c>
      <c r="H1042" s="64">
        <v>0</v>
      </c>
      <c r="I1042" s="64">
        <v>0</v>
      </c>
      <c r="J1042" s="64">
        <v>0</v>
      </c>
      <c r="K1042" s="64">
        <v>360.78</v>
      </c>
      <c r="L1042" s="64">
        <v>0</v>
      </c>
      <c r="M1042" s="64">
        <v>360.78</v>
      </c>
      <c r="N1042" s="65">
        <v>-360.78</v>
      </c>
      <c r="O1042" s="67">
        <v>-1</v>
      </c>
      <c r="P1042" s="64">
        <v>950.246666</v>
      </c>
      <c r="Q1042" s="64">
        <v>0</v>
      </c>
      <c r="R1042" s="64">
        <v>950.246666</v>
      </c>
      <c r="S1042" s="65">
        <v>-950.246666</v>
      </c>
      <c r="T1042" s="67">
        <v>-1</v>
      </c>
    </row>
    <row r="1043" spans="1:20" ht="14.45" hidden="1" customHeight="1" outlineLevel="4" collapsed="1" x14ac:dyDescent="0.25">
      <c r="A1043" s="47" t="s">
        <v>2</v>
      </c>
      <c r="B1043" s="47" t="s">
        <v>2</v>
      </c>
      <c r="C1043" s="62" t="s">
        <v>2</v>
      </c>
      <c r="D1043" s="63" t="s">
        <v>2</v>
      </c>
      <c r="E1043" s="63" t="s">
        <v>2</v>
      </c>
      <c r="F1043" s="47" t="s">
        <v>2</v>
      </c>
      <c r="H1043" s="64">
        <v>0</v>
      </c>
      <c r="I1043" s="64">
        <v>0</v>
      </c>
      <c r="J1043" s="64">
        <v>0</v>
      </c>
      <c r="K1043" s="65">
        <v>-1000</v>
      </c>
      <c r="L1043" s="64">
        <v>0</v>
      </c>
      <c r="M1043" s="65">
        <v>-1000</v>
      </c>
      <c r="N1043" s="64">
        <v>1000</v>
      </c>
      <c r="O1043" s="67">
        <v>-1</v>
      </c>
      <c r="P1043" s="65">
        <v>-1333.333333</v>
      </c>
      <c r="Q1043" s="64">
        <v>0</v>
      </c>
      <c r="R1043" s="65">
        <v>-1333.333333</v>
      </c>
      <c r="S1043" s="64">
        <v>1333.333333</v>
      </c>
      <c r="T1043" s="67">
        <v>-1</v>
      </c>
    </row>
    <row r="1044" spans="1:20" ht="14.45" hidden="1" customHeight="1" outlineLevel="4" collapsed="1" x14ac:dyDescent="0.25">
      <c r="A1044" s="47" t="s">
        <v>2</v>
      </c>
      <c r="B1044" s="47" t="s">
        <v>2</v>
      </c>
      <c r="C1044" s="62" t="s">
        <v>2</v>
      </c>
      <c r="D1044" s="63" t="s">
        <v>2</v>
      </c>
      <c r="E1044" s="63" t="s">
        <v>2</v>
      </c>
      <c r="F1044" s="47" t="s">
        <v>2</v>
      </c>
      <c r="H1044" s="64">
        <v>0</v>
      </c>
      <c r="I1044" s="64">
        <v>0</v>
      </c>
      <c r="J1044" s="64">
        <v>0</v>
      </c>
      <c r="K1044" s="64">
        <v>573.41999999999996</v>
      </c>
      <c r="L1044" s="64">
        <v>0</v>
      </c>
      <c r="M1044" s="64">
        <v>573.41999999999996</v>
      </c>
      <c r="N1044" s="65">
        <v>-573.41999999999996</v>
      </c>
      <c r="O1044" s="67">
        <v>-1</v>
      </c>
      <c r="P1044" s="64">
        <v>610.20333300000004</v>
      </c>
      <c r="Q1044" s="64">
        <v>0</v>
      </c>
      <c r="R1044" s="64">
        <v>610.20333300000004</v>
      </c>
      <c r="S1044" s="65">
        <v>-610.20333300000004</v>
      </c>
      <c r="T1044" s="67">
        <v>-1</v>
      </c>
    </row>
    <row r="1045" spans="1:20" outlineLevel="2" collapsed="1" x14ac:dyDescent="0.25">
      <c r="A1045" s="47" t="s">
        <v>2</v>
      </c>
      <c r="B1045" s="47" t="s">
        <v>2</v>
      </c>
      <c r="D1045" s="47" t="s">
        <v>44</v>
      </c>
      <c r="H1045" s="58">
        <v>468699</v>
      </c>
      <c r="I1045" s="58">
        <v>0</v>
      </c>
      <c r="J1045" s="58">
        <v>468699</v>
      </c>
      <c r="K1045" s="58">
        <v>62568.43</v>
      </c>
      <c r="L1045" s="58">
        <v>275713.03999999998</v>
      </c>
      <c r="M1045" s="58">
        <v>338281.47</v>
      </c>
      <c r="N1045" s="58">
        <v>130417.53</v>
      </c>
      <c r="O1045" s="60">
        <v>0.72174566192801781</v>
      </c>
      <c r="P1045" s="58">
        <v>378972.27666500001</v>
      </c>
      <c r="Q1045" s="59">
        <v>-150000</v>
      </c>
      <c r="R1045" s="58">
        <v>228972.27666500001</v>
      </c>
      <c r="S1045" s="59">
        <v>-35986.316664999998</v>
      </c>
      <c r="T1045" s="61">
        <v>1.0767791624582088</v>
      </c>
    </row>
    <row r="1046" spans="1:20" ht="14.45" hidden="1" customHeight="1" outlineLevel="3" collapsed="1" x14ac:dyDescent="0.25">
      <c r="A1046" s="47" t="s">
        <v>2</v>
      </c>
      <c r="B1046" s="47" t="s">
        <v>2</v>
      </c>
      <c r="C1046" s="62" t="s">
        <v>2</v>
      </c>
      <c r="E1046" s="47" t="s">
        <v>2</v>
      </c>
      <c r="H1046" s="58">
        <v>468699</v>
      </c>
      <c r="I1046" s="58">
        <v>0</v>
      </c>
      <c r="J1046" s="58">
        <v>468699</v>
      </c>
      <c r="K1046" s="58">
        <v>62568.43</v>
      </c>
      <c r="L1046" s="58">
        <v>275713.03999999998</v>
      </c>
      <c r="M1046" s="58">
        <v>338281.47</v>
      </c>
      <c r="N1046" s="58">
        <v>130417.53</v>
      </c>
      <c r="O1046" s="60">
        <v>0.72174566192801781</v>
      </c>
      <c r="P1046" s="58">
        <v>378972.27666500001</v>
      </c>
      <c r="Q1046" s="59">
        <v>-150000</v>
      </c>
      <c r="R1046" s="58">
        <v>228972.27666500001</v>
      </c>
      <c r="S1046" s="59">
        <v>-35986.316664999998</v>
      </c>
      <c r="T1046" s="61">
        <v>1.0767791624582088</v>
      </c>
    </row>
    <row r="1047" spans="1:20" ht="14.45" hidden="1" customHeight="1" outlineLevel="4" collapsed="1" x14ac:dyDescent="0.25">
      <c r="A1047" s="47" t="s">
        <v>2</v>
      </c>
      <c r="B1047" s="47" t="s">
        <v>2</v>
      </c>
      <c r="C1047" s="62" t="s">
        <v>2</v>
      </c>
      <c r="D1047" s="63" t="s">
        <v>2</v>
      </c>
      <c r="E1047" s="63" t="s">
        <v>2</v>
      </c>
      <c r="F1047" s="47" t="s">
        <v>2</v>
      </c>
      <c r="H1047" s="64">
        <v>468699</v>
      </c>
      <c r="I1047" s="64">
        <v>0</v>
      </c>
      <c r="J1047" s="64">
        <v>468699</v>
      </c>
      <c r="K1047" s="64">
        <v>60670.48</v>
      </c>
      <c r="L1047" s="64">
        <v>275713.03999999998</v>
      </c>
      <c r="M1047" s="64">
        <v>336383.52</v>
      </c>
      <c r="N1047" s="64">
        <v>132315.48000000001</v>
      </c>
      <c r="O1047" s="60">
        <v>0.71769626135323528</v>
      </c>
      <c r="P1047" s="64">
        <v>374643.18333199999</v>
      </c>
      <c r="Q1047" s="65">
        <v>-150000</v>
      </c>
      <c r="R1047" s="64">
        <v>224643.18333199999</v>
      </c>
      <c r="S1047" s="65">
        <v>-31657.223332000001</v>
      </c>
      <c r="T1047" s="60">
        <v>1.0675427584270503</v>
      </c>
    </row>
    <row r="1048" spans="1:20" ht="14.45" hidden="1" customHeight="1" outlineLevel="4" collapsed="1" x14ac:dyDescent="0.25">
      <c r="A1048" s="47" t="s">
        <v>2</v>
      </c>
      <c r="B1048" s="47" t="s">
        <v>2</v>
      </c>
      <c r="C1048" s="62" t="s">
        <v>2</v>
      </c>
      <c r="D1048" s="63" t="s">
        <v>2</v>
      </c>
      <c r="E1048" s="63" t="s">
        <v>2</v>
      </c>
      <c r="F1048" s="47" t="s">
        <v>2</v>
      </c>
      <c r="H1048" s="64">
        <v>0</v>
      </c>
      <c r="I1048" s="64">
        <v>0</v>
      </c>
      <c r="J1048" s="64">
        <v>0</v>
      </c>
      <c r="K1048" s="64">
        <v>1755.75</v>
      </c>
      <c r="L1048" s="64">
        <v>0</v>
      </c>
      <c r="M1048" s="64">
        <v>1755.75</v>
      </c>
      <c r="N1048" s="65">
        <v>-1755.75</v>
      </c>
      <c r="O1048" s="67">
        <v>-1</v>
      </c>
      <c r="P1048" s="64">
        <v>4186.893333</v>
      </c>
      <c r="Q1048" s="64">
        <v>0</v>
      </c>
      <c r="R1048" s="64">
        <v>4186.893333</v>
      </c>
      <c r="S1048" s="65">
        <v>-4186.893333</v>
      </c>
      <c r="T1048" s="67">
        <v>-1</v>
      </c>
    </row>
    <row r="1049" spans="1:20" ht="14.45" hidden="1" customHeight="1" outlineLevel="4" collapsed="1" x14ac:dyDescent="0.25">
      <c r="A1049" s="47" t="s">
        <v>2</v>
      </c>
      <c r="B1049" s="47" t="s">
        <v>2</v>
      </c>
      <c r="C1049" s="62" t="s">
        <v>2</v>
      </c>
      <c r="D1049" s="63" t="s">
        <v>2</v>
      </c>
      <c r="E1049" s="63" t="s">
        <v>2</v>
      </c>
      <c r="F1049" s="47" t="s">
        <v>2</v>
      </c>
      <c r="H1049" s="64">
        <v>0</v>
      </c>
      <c r="I1049" s="64">
        <v>0</v>
      </c>
      <c r="J1049" s="64">
        <v>0</v>
      </c>
      <c r="K1049" s="64">
        <v>142.19999999999999</v>
      </c>
      <c r="L1049" s="64">
        <v>0</v>
      </c>
      <c r="M1049" s="64">
        <v>142.19999999999999</v>
      </c>
      <c r="N1049" s="65">
        <v>-142.19999999999999</v>
      </c>
      <c r="O1049" s="67">
        <v>-1</v>
      </c>
      <c r="P1049" s="64">
        <v>142.19999999999999</v>
      </c>
      <c r="Q1049" s="64">
        <v>0</v>
      </c>
      <c r="R1049" s="64">
        <v>142.19999999999999</v>
      </c>
      <c r="S1049" s="65">
        <v>-142.19999999999999</v>
      </c>
      <c r="T1049" s="67">
        <v>-1</v>
      </c>
    </row>
    <row r="1050" spans="1:20" outlineLevel="1" x14ac:dyDescent="0.25">
      <c r="A1050" s="52" t="s">
        <v>2</v>
      </c>
      <c r="B1050" s="52" t="s">
        <v>2</v>
      </c>
      <c r="C1050" s="66" t="s">
        <v>45</v>
      </c>
      <c r="H1050" s="54">
        <v>4134045</v>
      </c>
      <c r="I1050" s="54">
        <v>120000</v>
      </c>
      <c r="J1050" s="54">
        <v>4254045</v>
      </c>
      <c r="K1050" s="54">
        <v>504097.7</v>
      </c>
      <c r="L1050" s="54">
        <v>200439.79</v>
      </c>
      <c r="M1050" s="54">
        <v>704537.49</v>
      </c>
      <c r="N1050" s="54">
        <v>3549507.51</v>
      </c>
      <c r="O1050" s="56">
        <v>0.1656158996907649</v>
      </c>
      <c r="P1050" s="54">
        <v>2596684.329994</v>
      </c>
      <c r="Q1050" s="54">
        <v>269000</v>
      </c>
      <c r="R1050" s="54">
        <v>2865684.329994</v>
      </c>
      <c r="S1050" s="54">
        <v>1187920.8800059999</v>
      </c>
      <c r="T1050" s="57">
        <v>0.72075498025855389</v>
      </c>
    </row>
    <row r="1051" spans="1:20" outlineLevel="2" collapsed="1" x14ac:dyDescent="0.25">
      <c r="A1051" s="47" t="s">
        <v>2</v>
      </c>
      <c r="B1051" s="47" t="s">
        <v>2</v>
      </c>
      <c r="D1051" s="47" t="s">
        <v>46</v>
      </c>
      <c r="H1051" s="58">
        <v>3096261</v>
      </c>
      <c r="I1051" s="58">
        <v>0</v>
      </c>
      <c r="J1051" s="58">
        <v>3096261</v>
      </c>
      <c r="K1051" s="58">
        <v>487939.01</v>
      </c>
      <c r="L1051" s="58">
        <v>639.79</v>
      </c>
      <c r="M1051" s="58">
        <v>488578.8</v>
      </c>
      <c r="N1051" s="58">
        <v>2607682.2000000002</v>
      </c>
      <c r="O1051" s="60">
        <v>0.15779638732006121</v>
      </c>
      <c r="P1051" s="58">
        <v>2166049.9766660002</v>
      </c>
      <c r="Q1051" s="58">
        <v>0</v>
      </c>
      <c r="R1051" s="58">
        <v>2166049.9766660002</v>
      </c>
      <c r="S1051" s="58">
        <v>929571.23333399999</v>
      </c>
      <c r="T1051" s="61">
        <v>0.69977620319023492</v>
      </c>
    </row>
    <row r="1052" spans="1:20" ht="14.45" hidden="1" customHeight="1" outlineLevel="3" collapsed="1" x14ac:dyDescent="0.25">
      <c r="A1052" s="47" t="s">
        <v>2</v>
      </c>
      <c r="B1052" s="47" t="s">
        <v>2</v>
      </c>
      <c r="C1052" s="62" t="s">
        <v>2</v>
      </c>
      <c r="E1052" s="47" t="s">
        <v>2</v>
      </c>
      <c r="H1052" s="58">
        <v>3096261</v>
      </c>
      <c r="I1052" s="58">
        <v>0</v>
      </c>
      <c r="J1052" s="58">
        <v>3096261</v>
      </c>
      <c r="K1052" s="58">
        <v>487939.01</v>
      </c>
      <c r="L1052" s="58">
        <v>639.79</v>
      </c>
      <c r="M1052" s="58">
        <v>488578.8</v>
      </c>
      <c r="N1052" s="58">
        <v>2607682.2000000002</v>
      </c>
      <c r="O1052" s="60">
        <v>0.15779638732006121</v>
      </c>
      <c r="P1052" s="58">
        <v>2166049.9766660002</v>
      </c>
      <c r="Q1052" s="58">
        <v>0</v>
      </c>
      <c r="R1052" s="58">
        <v>2166049.9766660002</v>
      </c>
      <c r="S1052" s="58">
        <v>929571.23333399999</v>
      </c>
      <c r="T1052" s="61">
        <v>0.69977620319023492</v>
      </c>
    </row>
    <row r="1053" spans="1:20" ht="14.45" hidden="1" customHeight="1" outlineLevel="4" collapsed="1" x14ac:dyDescent="0.25">
      <c r="A1053" s="47" t="s">
        <v>2</v>
      </c>
      <c r="B1053" s="47" t="s">
        <v>2</v>
      </c>
      <c r="C1053" s="62" t="s">
        <v>2</v>
      </c>
      <c r="D1053" s="63" t="s">
        <v>2</v>
      </c>
      <c r="E1053" s="63" t="s">
        <v>2</v>
      </c>
      <c r="F1053" s="47" t="s">
        <v>2</v>
      </c>
      <c r="H1053" s="64">
        <v>124666</v>
      </c>
      <c r="I1053" s="64">
        <v>0</v>
      </c>
      <c r="J1053" s="64">
        <v>124666</v>
      </c>
      <c r="K1053" s="64">
        <v>0</v>
      </c>
      <c r="L1053" s="64">
        <v>0</v>
      </c>
      <c r="M1053" s="64">
        <v>0</v>
      </c>
      <c r="N1053" s="64">
        <v>124666</v>
      </c>
      <c r="O1053" s="60">
        <v>0</v>
      </c>
      <c r="P1053" s="64">
        <v>0</v>
      </c>
      <c r="Q1053" s="64">
        <v>0</v>
      </c>
      <c r="R1053" s="64">
        <v>0</v>
      </c>
      <c r="S1053" s="64">
        <v>124666</v>
      </c>
      <c r="T1053" s="60">
        <v>0</v>
      </c>
    </row>
    <row r="1054" spans="1:20" ht="14.45" hidden="1" customHeight="1" outlineLevel="4" collapsed="1" x14ac:dyDescent="0.25">
      <c r="A1054" s="47" t="s">
        <v>2</v>
      </c>
      <c r="B1054" s="47" t="s">
        <v>2</v>
      </c>
      <c r="C1054" s="62" t="s">
        <v>2</v>
      </c>
      <c r="D1054" s="63" t="s">
        <v>2</v>
      </c>
      <c r="E1054" s="63" t="s">
        <v>2</v>
      </c>
      <c r="F1054" s="47" t="s">
        <v>2</v>
      </c>
      <c r="H1054" s="64">
        <v>83806</v>
      </c>
      <c r="I1054" s="64">
        <v>0</v>
      </c>
      <c r="J1054" s="64">
        <v>83806</v>
      </c>
      <c r="K1054" s="64">
        <v>24386.73</v>
      </c>
      <c r="L1054" s="64">
        <v>0</v>
      </c>
      <c r="M1054" s="64">
        <v>24386.73</v>
      </c>
      <c r="N1054" s="64">
        <v>59419.27</v>
      </c>
      <c r="O1054" s="60">
        <v>0.29099026322697658</v>
      </c>
      <c r="P1054" s="64">
        <v>93393.69</v>
      </c>
      <c r="Q1054" s="64">
        <v>0</v>
      </c>
      <c r="R1054" s="64">
        <v>93393.69</v>
      </c>
      <c r="S1054" s="65">
        <v>-9587.69</v>
      </c>
      <c r="T1054" s="60">
        <v>1.1144033840059184</v>
      </c>
    </row>
    <row r="1055" spans="1:20" ht="14.45" hidden="1" customHeight="1" outlineLevel="4" collapsed="1" x14ac:dyDescent="0.25">
      <c r="A1055" s="47" t="s">
        <v>2</v>
      </c>
      <c r="B1055" s="47" t="s">
        <v>2</v>
      </c>
      <c r="C1055" s="62" t="s">
        <v>2</v>
      </c>
      <c r="D1055" s="63" t="s">
        <v>2</v>
      </c>
      <c r="E1055" s="63" t="s">
        <v>2</v>
      </c>
      <c r="F1055" s="47" t="s">
        <v>2</v>
      </c>
      <c r="H1055" s="64">
        <v>172336</v>
      </c>
      <c r="I1055" s="64">
        <v>0</v>
      </c>
      <c r="J1055" s="64">
        <v>172336</v>
      </c>
      <c r="K1055" s="64">
        <v>51569.63</v>
      </c>
      <c r="L1055" s="64">
        <v>0</v>
      </c>
      <c r="M1055" s="64">
        <v>51569.63</v>
      </c>
      <c r="N1055" s="64">
        <v>120766.37</v>
      </c>
      <c r="O1055" s="60">
        <v>0.29923887057840498</v>
      </c>
      <c r="P1055" s="64">
        <v>216051.11</v>
      </c>
      <c r="Q1055" s="64">
        <v>0</v>
      </c>
      <c r="R1055" s="64">
        <v>216051.11</v>
      </c>
      <c r="S1055" s="65">
        <v>-43715.11</v>
      </c>
      <c r="T1055" s="60">
        <v>1.2536620903351592</v>
      </c>
    </row>
    <row r="1056" spans="1:20" ht="14.45" hidden="1" customHeight="1" outlineLevel="4" collapsed="1" x14ac:dyDescent="0.25">
      <c r="A1056" s="47" t="s">
        <v>2</v>
      </c>
      <c r="B1056" s="47" t="s">
        <v>2</v>
      </c>
      <c r="C1056" s="62" t="s">
        <v>2</v>
      </c>
      <c r="D1056" s="63" t="s">
        <v>2</v>
      </c>
      <c r="E1056" s="63" t="s">
        <v>2</v>
      </c>
      <c r="F1056" s="47" t="s">
        <v>2</v>
      </c>
      <c r="H1056" s="64">
        <v>116036</v>
      </c>
      <c r="I1056" s="64">
        <v>0</v>
      </c>
      <c r="J1056" s="64">
        <v>116036</v>
      </c>
      <c r="K1056" s="64">
        <v>0</v>
      </c>
      <c r="L1056" s="64">
        <v>0</v>
      </c>
      <c r="M1056" s="64">
        <v>0</v>
      </c>
      <c r="N1056" s="64">
        <v>116036</v>
      </c>
      <c r="O1056" s="60">
        <v>0</v>
      </c>
      <c r="P1056" s="64">
        <v>0</v>
      </c>
      <c r="Q1056" s="64">
        <v>0</v>
      </c>
      <c r="R1056" s="64">
        <v>0</v>
      </c>
      <c r="S1056" s="64">
        <v>116036</v>
      </c>
      <c r="T1056" s="60">
        <v>0</v>
      </c>
    </row>
    <row r="1057" spans="1:20" ht="14.45" hidden="1" customHeight="1" outlineLevel="4" collapsed="1" x14ac:dyDescent="0.25">
      <c r="A1057" s="47" t="s">
        <v>2</v>
      </c>
      <c r="B1057" s="47" t="s">
        <v>2</v>
      </c>
      <c r="C1057" s="62" t="s">
        <v>2</v>
      </c>
      <c r="D1057" s="63" t="s">
        <v>2</v>
      </c>
      <c r="E1057" s="63" t="s">
        <v>2</v>
      </c>
      <c r="F1057" s="47" t="s">
        <v>2</v>
      </c>
      <c r="H1057" s="64">
        <v>231809</v>
      </c>
      <c r="I1057" s="64">
        <v>0</v>
      </c>
      <c r="J1057" s="64">
        <v>231809</v>
      </c>
      <c r="K1057" s="64">
        <v>33537.050000000003</v>
      </c>
      <c r="L1057" s="64">
        <v>0</v>
      </c>
      <c r="M1057" s="64">
        <v>33537.050000000003</v>
      </c>
      <c r="N1057" s="64">
        <v>198271.95</v>
      </c>
      <c r="O1057" s="60">
        <v>0.14467535772985518</v>
      </c>
      <c r="P1057" s="64">
        <v>123769.16</v>
      </c>
      <c r="Q1057" s="64">
        <v>0</v>
      </c>
      <c r="R1057" s="64">
        <v>123769.16</v>
      </c>
      <c r="S1057" s="64">
        <v>108039.84</v>
      </c>
      <c r="T1057" s="60">
        <v>0.53392732810201504</v>
      </c>
    </row>
    <row r="1058" spans="1:20" ht="14.45" hidden="1" customHeight="1" outlineLevel="4" collapsed="1" x14ac:dyDescent="0.25">
      <c r="A1058" s="47" t="s">
        <v>2</v>
      </c>
      <c r="B1058" s="47" t="s">
        <v>2</v>
      </c>
      <c r="C1058" s="62" t="s">
        <v>2</v>
      </c>
      <c r="D1058" s="63" t="s">
        <v>2</v>
      </c>
      <c r="E1058" s="63" t="s">
        <v>2</v>
      </c>
      <c r="F1058" s="47" t="s">
        <v>2</v>
      </c>
      <c r="H1058" s="64">
        <v>1309955</v>
      </c>
      <c r="I1058" s="64">
        <v>0</v>
      </c>
      <c r="J1058" s="64">
        <v>1309955</v>
      </c>
      <c r="K1058" s="64">
        <v>170860.01</v>
      </c>
      <c r="L1058" s="64">
        <v>0</v>
      </c>
      <c r="M1058" s="64">
        <v>170860.01</v>
      </c>
      <c r="N1058" s="64">
        <v>1139094.99</v>
      </c>
      <c r="O1058" s="60">
        <v>0.13043196903710433</v>
      </c>
      <c r="P1058" s="64">
        <v>841491.42</v>
      </c>
      <c r="Q1058" s="64">
        <v>0</v>
      </c>
      <c r="R1058" s="64">
        <v>841491.42</v>
      </c>
      <c r="S1058" s="64">
        <v>468463.58</v>
      </c>
      <c r="T1058" s="60">
        <v>0.64238192915023795</v>
      </c>
    </row>
    <row r="1059" spans="1:20" ht="14.45" hidden="1" customHeight="1" outlineLevel="4" collapsed="1" x14ac:dyDescent="0.25">
      <c r="A1059" s="47" t="s">
        <v>2</v>
      </c>
      <c r="B1059" s="47" t="s">
        <v>2</v>
      </c>
      <c r="C1059" s="62" t="s">
        <v>2</v>
      </c>
      <c r="D1059" s="63" t="s">
        <v>2</v>
      </c>
      <c r="E1059" s="63" t="s">
        <v>2</v>
      </c>
      <c r="F1059" s="47" t="s">
        <v>2</v>
      </c>
      <c r="H1059" s="64">
        <v>1057653</v>
      </c>
      <c r="I1059" s="64">
        <v>0</v>
      </c>
      <c r="J1059" s="64">
        <v>1057653</v>
      </c>
      <c r="K1059" s="64">
        <v>207585.59</v>
      </c>
      <c r="L1059" s="64">
        <v>639.79</v>
      </c>
      <c r="M1059" s="64">
        <v>208225.38</v>
      </c>
      <c r="N1059" s="64">
        <v>849427.62</v>
      </c>
      <c r="O1059" s="60">
        <v>0.19687494858899848</v>
      </c>
      <c r="P1059" s="64">
        <v>891344.59666599997</v>
      </c>
      <c r="Q1059" s="64">
        <v>0</v>
      </c>
      <c r="R1059" s="64">
        <v>891344.59666599997</v>
      </c>
      <c r="S1059" s="64">
        <v>165668.61333399999</v>
      </c>
      <c r="T1059" s="60">
        <v>0.84336203524785536</v>
      </c>
    </row>
    <row r="1060" spans="1:20" outlineLevel="2" collapsed="1" x14ac:dyDescent="0.25">
      <c r="A1060" s="47" t="s">
        <v>2</v>
      </c>
      <c r="B1060" s="47" t="s">
        <v>2</v>
      </c>
      <c r="D1060" s="47" t="s">
        <v>47</v>
      </c>
      <c r="H1060" s="58">
        <v>139000</v>
      </c>
      <c r="I1060" s="58">
        <v>120000</v>
      </c>
      <c r="J1060" s="58">
        <v>259000</v>
      </c>
      <c r="K1060" s="58">
        <v>4775.49</v>
      </c>
      <c r="L1060" s="58">
        <v>0</v>
      </c>
      <c r="M1060" s="58">
        <v>4775.49</v>
      </c>
      <c r="N1060" s="58">
        <v>254224.51</v>
      </c>
      <c r="O1060" s="60">
        <v>1.8438185328185329E-2</v>
      </c>
      <c r="P1060" s="58">
        <v>95281.06</v>
      </c>
      <c r="Q1060" s="58">
        <v>89000</v>
      </c>
      <c r="R1060" s="58">
        <v>184281.06</v>
      </c>
      <c r="S1060" s="58">
        <v>74718.94</v>
      </c>
      <c r="T1060" s="61">
        <v>0.71150988416988414</v>
      </c>
    </row>
    <row r="1061" spans="1:20" ht="14.45" hidden="1" customHeight="1" outlineLevel="3" collapsed="1" x14ac:dyDescent="0.25">
      <c r="A1061" s="47" t="s">
        <v>2</v>
      </c>
      <c r="B1061" s="47" t="s">
        <v>2</v>
      </c>
      <c r="C1061" s="62" t="s">
        <v>2</v>
      </c>
      <c r="E1061" s="47" t="s">
        <v>2</v>
      </c>
      <c r="H1061" s="58">
        <v>139000</v>
      </c>
      <c r="I1061" s="58">
        <v>120000</v>
      </c>
      <c r="J1061" s="58">
        <v>259000</v>
      </c>
      <c r="K1061" s="58">
        <v>4775.49</v>
      </c>
      <c r="L1061" s="58">
        <v>0</v>
      </c>
      <c r="M1061" s="58">
        <v>4775.49</v>
      </c>
      <c r="N1061" s="58">
        <v>254224.51</v>
      </c>
      <c r="O1061" s="60">
        <v>1.8438185328185329E-2</v>
      </c>
      <c r="P1061" s="58">
        <v>95281.06</v>
      </c>
      <c r="Q1061" s="58">
        <v>89000</v>
      </c>
      <c r="R1061" s="58">
        <v>184281.06</v>
      </c>
      <c r="S1061" s="58">
        <v>74718.94</v>
      </c>
      <c r="T1061" s="61">
        <v>0.71150988416988414</v>
      </c>
    </row>
    <row r="1062" spans="1:20" ht="14.45" hidden="1" customHeight="1" outlineLevel="4" collapsed="1" x14ac:dyDescent="0.25">
      <c r="A1062" s="47" t="s">
        <v>2</v>
      </c>
      <c r="B1062" s="47" t="s">
        <v>2</v>
      </c>
      <c r="C1062" s="62" t="s">
        <v>2</v>
      </c>
      <c r="D1062" s="63" t="s">
        <v>2</v>
      </c>
      <c r="E1062" s="63" t="s">
        <v>2</v>
      </c>
      <c r="F1062" s="47" t="s">
        <v>2</v>
      </c>
      <c r="H1062" s="64">
        <v>0</v>
      </c>
      <c r="I1062" s="64">
        <v>80000</v>
      </c>
      <c r="J1062" s="64">
        <v>80000</v>
      </c>
      <c r="K1062" s="64">
        <v>0</v>
      </c>
      <c r="L1062" s="64">
        <v>0</v>
      </c>
      <c r="M1062" s="64">
        <v>0</v>
      </c>
      <c r="N1062" s="64">
        <v>80000</v>
      </c>
      <c r="O1062" s="60">
        <v>0</v>
      </c>
      <c r="P1062" s="64">
        <v>0</v>
      </c>
      <c r="Q1062" s="64">
        <v>81000</v>
      </c>
      <c r="R1062" s="64">
        <v>81000</v>
      </c>
      <c r="S1062" s="65">
        <v>-1000</v>
      </c>
      <c r="T1062" s="60">
        <v>1.0125</v>
      </c>
    </row>
    <row r="1063" spans="1:20" ht="14.45" hidden="1" customHeight="1" outlineLevel="4" collapsed="1" x14ac:dyDescent="0.25">
      <c r="A1063" s="47" t="s">
        <v>2</v>
      </c>
      <c r="B1063" s="47" t="s">
        <v>2</v>
      </c>
      <c r="C1063" s="62" t="s">
        <v>2</v>
      </c>
      <c r="D1063" s="63" t="s">
        <v>2</v>
      </c>
      <c r="E1063" s="63" t="s">
        <v>2</v>
      </c>
      <c r="F1063" s="47" t="s">
        <v>2</v>
      </c>
      <c r="H1063" s="64">
        <v>0</v>
      </c>
      <c r="I1063" s="64">
        <v>32000</v>
      </c>
      <c r="J1063" s="64">
        <v>32000</v>
      </c>
      <c r="K1063" s="64">
        <v>0</v>
      </c>
      <c r="L1063" s="64">
        <v>0</v>
      </c>
      <c r="M1063" s="64">
        <v>0</v>
      </c>
      <c r="N1063" s="64">
        <v>32000</v>
      </c>
      <c r="O1063" s="60">
        <v>0</v>
      </c>
      <c r="P1063" s="64">
        <v>0</v>
      </c>
      <c r="Q1063" s="64">
        <v>0</v>
      </c>
      <c r="R1063" s="64">
        <v>0</v>
      </c>
      <c r="S1063" s="64">
        <v>32000</v>
      </c>
      <c r="T1063" s="60">
        <v>0</v>
      </c>
    </row>
    <row r="1064" spans="1:20" ht="14.45" hidden="1" customHeight="1" outlineLevel="4" collapsed="1" x14ac:dyDescent="0.25">
      <c r="A1064" s="47" t="s">
        <v>2</v>
      </c>
      <c r="B1064" s="47" t="s">
        <v>2</v>
      </c>
      <c r="C1064" s="62" t="s">
        <v>2</v>
      </c>
      <c r="D1064" s="63" t="s">
        <v>2</v>
      </c>
      <c r="E1064" s="63" t="s">
        <v>2</v>
      </c>
      <c r="F1064" s="47" t="s">
        <v>2</v>
      </c>
      <c r="H1064" s="64">
        <v>0</v>
      </c>
      <c r="I1064" s="64">
        <v>8000</v>
      </c>
      <c r="J1064" s="64">
        <v>8000</v>
      </c>
      <c r="K1064" s="64">
        <v>0</v>
      </c>
      <c r="L1064" s="64">
        <v>0</v>
      </c>
      <c r="M1064" s="64">
        <v>0</v>
      </c>
      <c r="N1064" s="64">
        <v>8000</v>
      </c>
      <c r="O1064" s="60">
        <v>0</v>
      </c>
      <c r="P1064" s="64">
        <v>0</v>
      </c>
      <c r="Q1064" s="64">
        <v>8000</v>
      </c>
      <c r="R1064" s="64">
        <v>8000</v>
      </c>
      <c r="S1064" s="64">
        <v>0</v>
      </c>
      <c r="T1064" s="60">
        <v>1</v>
      </c>
    </row>
    <row r="1065" spans="1:20" ht="14.45" hidden="1" customHeight="1" outlineLevel="4" collapsed="1" x14ac:dyDescent="0.25">
      <c r="A1065" s="47" t="s">
        <v>2</v>
      </c>
      <c r="B1065" s="47" t="s">
        <v>2</v>
      </c>
      <c r="C1065" s="62" t="s">
        <v>2</v>
      </c>
      <c r="D1065" s="63" t="s">
        <v>2</v>
      </c>
      <c r="E1065" s="63" t="s">
        <v>2</v>
      </c>
      <c r="F1065" s="47" t="s">
        <v>2</v>
      </c>
      <c r="H1065" s="64">
        <v>139000</v>
      </c>
      <c r="I1065" s="64">
        <v>0</v>
      </c>
      <c r="J1065" s="64">
        <v>139000</v>
      </c>
      <c r="K1065" s="64">
        <v>4775.49</v>
      </c>
      <c r="L1065" s="64">
        <v>0</v>
      </c>
      <c r="M1065" s="64">
        <v>4775.49</v>
      </c>
      <c r="N1065" s="64">
        <v>134224.51</v>
      </c>
      <c r="O1065" s="60">
        <v>3.4356043165467628E-2</v>
      </c>
      <c r="P1065" s="64">
        <v>95281.06</v>
      </c>
      <c r="Q1065" s="64">
        <v>0</v>
      </c>
      <c r="R1065" s="64">
        <v>95281.06</v>
      </c>
      <c r="S1065" s="64">
        <v>43718.94</v>
      </c>
      <c r="T1065" s="60">
        <v>0.68547525179856117</v>
      </c>
    </row>
    <row r="1066" spans="1:20" outlineLevel="2" collapsed="1" x14ac:dyDescent="0.25">
      <c r="A1066" s="47" t="s">
        <v>2</v>
      </c>
      <c r="B1066" s="47" t="s">
        <v>2</v>
      </c>
      <c r="D1066" s="47" t="s">
        <v>48</v>
      </c>
      <c r="H1066" s="58">
        <v>299000</v>
      </c>
      <c r="I1066" s="58">
        <v>0</v>
      </c>
      <c r="J1066" s="58">
        <v>299000</v>
      </c>
      <c r="K1066" s="58">
        <v>0</v>
      </c>
      <c r="L1066" s="58">
        <v>199800</v>
      </c>
      <c r="M1066" s="58">
        <v>199800</v>
      </c>
      <c r="N1066" s="58">
        <v>99200</v>
      </c>
      <c r="O1066" s="60">
        <v>0.66822742474916386</v>
      </c>
      <c r="P1066" s="58">
        <v>154962.9</v>
      </c>
      <c r="Q1066" s="58">
        <v>0</v>
      </c>
      <c r="R1066" s="58">
        <v>154962.9</v>
      </c>
      <c r="S1066" s="59">
        <v>-55762.9</v>
      </c>
      <c r="T1066" s="61">
        <v>1.1864979933110369</v>
      </c>
    </row>
    <row r="1067" spans="1:20" ht="14.45" hidden="1" customHeight="1" outlineLevel="3" collapsed="1" x14ac:dyDescent="0.25">
      <c r="A1067" s="47" t="s">
        <v>2</v>
      </c>
      <c r="B1067" s="47" t="s">
        <v>2</v>
      </c>
      <c r="C1067" s="62" t="s">
        <v>2</v>
      </c>
      <c r="E1067" s="47" t="s">
        <v>2</v>
      </c>
      <c r="H1067" s="58">
        <v>299000</v>
      </c>
      <c r="I1067" s="58">
        <v>0</v>
      </c>
      <c r="J1067" s="58">
        <v>299000</v>
      </c>
      <c r="K1067" s="58">
        <v>0</v>
      </c>
      <c r="L1067" s="58">
        <v>199800</v>
      </c>
      <c r="M1067" s="58">
        <v>199800</v>
      </c>
      <c r="N1067" s="58">
        <v>99200</v>
      </c>
      <c r="O1067" s="60">
        <v>0.66822742474916386</v>
      </c>
      <c r="P1067" s="58">
        <v>154962.9</v>
      </c>
      <c r="Q1067" s="58">
        <v>0</v>
      </c>
      <c r="R1067" s="58">
        <v>154962.9</v>
      </c>
      <c r="S1067" s="59">
        <v>-55762.9</v>
      </c>
      <c r="T1067" s="61">
        <v>1.1864979933110369</v>
      </c>
    </row>
    <row r="1068" spans="1:20" ht="14.45" hidden="1" customHeight="1" outlineLevel="4" collapsed="1" x14ac:dyDescent="0.25">
      <c r="A1068" s="47" t="s">
        <v>2</v>
      </c>
      <c r="B1068" s="47" t="s">
        <v>2</v>
      </c>
      <c r="C1068" s="62" t="s">
        <v>2</v>
      </c>
      <c r="D1068" s="63" t="s">
        <v>2</v>
      </c>
      <c r="E1068" s="63" t="s">
        <v>2</v>
      </c>
      <c r="F1068" s="47" t="s">
        <v>2</v>
      </c>
      <c r="H1068" s="64">
        <v>299000</v>
      </c>
      <c r="I1068" s="64">
        <v>0</v>
      </c>
      <c r="J1068" s="64">
        <v>299000</v>
      </c>
      <c r="K1068" s="64">
        <v>0</v>
      </c>
      <c r="L1068" s="64">
        <v>199800</v>
      </c>
      <c r="M1068" s="64">
        <v>199800</v>
      </c>
      <c r="N1068" s="64">
        <v>99200</v>
      </c>
      <c r="O1068" s="60">
        <v>0.66822742474916386</v>
      </c>
      <c r="P1068" s="64">
        <v>154962.9</v>
      </c>
      <c r="Q1068" s="64">
        <v>0</v>
      </c>
      <c r="R1068" s="64">
        <v>154962.9</v>
      </c>
      <c r="S1068" s="65">
        <v>-55762.9</v>
      </c>
      <c r="T1068" s="60">
        <v>1.1864979933110369</v>
      </c>
    </row>
    <row r="1069" spans="1:20" outlineLevel="2" collapsed="1" x14ac:dyDescent="0.25">
      <c r="A1069" s="47" t="s">
        <v>2</v>
      </c>
      <c r="B1069" s="47" t="s">
        <v>2</v>
      </c>
      <c r="D1069" s="47" t="s">
        <v>49</v>
      </c>
      <c r="H1069" s="58">
        <v>599784</v>
      </c>
      <c r="I1069" s="58">
        <v>0</v>
      </c>
      <c r="J1069" s="58">
        <v>599784</v>
      </c>
      <c r="K1069" s="58">
        <v>11383.2</v>
      </c>
      <c r="L1069" s="58">
        <v>0</v>
      </c>
      <c r="M1069" s="58">
        <v>11383.2</v>
      </c>
      <c r="N1069" s="58">
        <v>588400.80000000005</v>
      </c>
      <c r="O1069" s="60">
        <v>1.8978832379656675E-2</v>
      </c>
      <c r="P1069" s="58">
        <v>180390.39332800001</v>
      </c>
      <c r="Q1069" s="58">
        <v>180000</v>
      </c>
      <c r="R1069" s="58">
        <v>360390.39332799998</v>
      </c>
      <c r="S1069" s="58">
        <v>239393.60667199999</v>
      </c>
      <c r="T1069" s="61">
        <v>0.60086696765502245</v>
      </c>
    </row>
    <row r="1070" spans="1:20" ht="14.45" hidden="1" customHeight="1" outlineLevel="3" collapsed="1" x14ac:dyDescent="0.25">
      <c r="A1070" s="47" t="s">
        <v>2</v>
      </c>
      <c r="B1070" s="47" t="s">
        <v>2</v>
      </c>
      <c r="C1070" s="62" t="s">
        <v>2</v>
      </c>
      <c r="E1070" s="47" t="s">
        <v>2</v>
      </c>
      <c r="H1070" s="58">
        <v>599784</v>
      </c>
      <c r="I1070" s="58">
        <v>0</v>
      </c>
      <c r="J1070" s="58">
        <v>599784</v>
      </c>
      <c r="K1070" s="58">
        <v>11383.2</v>
      </c>
      <c r="L1070" s="58">
        <v>0</v>
      </c>
      <c r="M1070" s="58">
        <v>11383.2</v>
      </c>
      <c r="N1070" s="58">
        <v>588400.80000000005</v>
      </c>
      <c r="O1070" s="60">
        <v>1.8978832379656675E-2</v>
      </c>
      <c r="P1070" s="58">
        <v>180390.39332800001</v>
      </c>
      <c r="Q1070" s="58">
        <v>180000</v>
      </c>
      <c r="R1070" s="58">
        <v>360390.39332799998</v>
      </c>
      <c r="S1070" s="58">
        <v>239393.60667199999</v>
      </c>
      <c r="T1070" s="61">
        <v>0.60086696765502245</v>
      </c>
    </row>
    <row r="1071" spans="1:20" ht="14.45" hidden="1" customHeight="1" outlineLevel="4" collapsed="1" x14ac:dyDescent="0.25">
      <c r="A1071" s="47" t="s">
        <v>2</v>
      </c>
      <c r="B1071" s="47" t="s">
        <v>2</v>
      </c>
      <c r="C1071" s="62" t="s">
        <v>2</v>
      </c>
      <c r="D1071" s="63" t="s">
        <v>2</v>
      </c>
      <c r="E1071" s="63" t="s">
        <v>2</v>
      </c>
      <c r="F1071" s="47" t="s">
        <v>2</v>
      </c>
      <c r="H1071" s="64">
        <v>116150</v>
      </c>
      <c r="I1071" s="64">
        <v>0</v>
      </c>
      <c r="J1071" s="64">
        <v>116150</v>
      </c>
      <c r="K1071" s="64">
        <v>0</v>
      </c>
      <c r="L1071" s="64">
        <v>0</v>
      </c>
      <c r="M1071" s="64">
        <v>0</v>
      </c>
      <c r="N1071" s="64">
        <v>116150</v>
      </c>
      <c r="O1071" s="60">
        <v>0</v>
      </c>
      <c r="P1071" s="64">
        <v>200</v>
      </c>
      <c r="Q1071" s="64">
        <v>0</v>
      </c>
      <c r="R1071" s="64">
        <v>200</v>
      </c>
      <c r="S1071" s="64">
        <v>115950</v>
      </c>
      <c r="T1071" s="60">
        <v>1.7219113215669393E-3</v>
      </c>
    </row>
    <row r="1072" spans="1:20" ht="14.45" hidden="1" customHeight="1" outlineLevel="4" collapsed="1" x14ac:dyDescent="0.25">
      <c r="A1072" s="47" t="s">
        <v>2</v>
      </c>
      <c r="B1072" s="47" t="s">
        <v>2</v>
      </c>
      <c r="C1072" s="62" t="s">
        <v>2</v>
      </c>
      <c r="D1072" s="63" t="s">
        <v>2</v>
      </c>
      <c r="E1072" s="63" t="s">
        <v>2</v>
      </c>
      <c r="F1072" s="47" t="s">
        <v>2</v>
      </c>
      <c r="H1072" s="64">
        <v>0</v>
      </c>
      <c r="I1072" s="64">
        <v>0</v>
      </c>
      <c r="J1072" s="64">
        <v>0</v>
      </c>
      <c r="K1072" s="64">
        <v>50</v>
      </c>
      <c r="L1072" s="64">
        <v>0</v>
      </c>
      <c r="M1072" s="64">
        <v>50</v>
      </c>
      <c r="N1072" s="65">
        <v>-50</v>
      </c>
      <c r="O1072" s="67">
        <v>-1</v>
      </c>
      <c r="P1072" s="64">
        <v>50</v>
      </c>
      <c r="Q1072" s="64">
        <v>0</v>
      </c>
      <c r="R1072" s="64">
        <v>50</v>
      </c>
      <c r="S1072" s="65">
        <v>-50</v>
      </c>
      <c r="T1072" s="67">
        <v>-1</v>
      </c>
    </row>
    <row r="1073" spans="1:20" ht="14.45" hidden="1" customHeight="1" outlineLevel="4" collapsed="1" x14ac:dyDescent="0.25">
      <c r="A1073" s="47" t="s">
        <v>2</v>
      </c>
      <c r="B1073" s="47" t="s">
        <v>2</v>
      </c>
      <c r="C1073" s="62" t="s">
        <v>2</v>
      </c>
      <c r="D1073" s="63" t="s">
        <v>2</v>
      </c>
      <c r="E1073" s="63" t="s">
        <v>2</v>
      </c>
      <c r="F1073" s="47" t="s">
        <v>2</v>
      </c>
      <c r="H1073" s="64">
        <v>0</v>
      </c>
      <c r="I1073" s="64">
        <v>0</v>
      </c>
      <c r="J1073" s="64">
        <v>0</v>
      </c>
      <c r="K1073" s="64">
        <v>1243</v>
      </c>
      <c r="L1073" s="64">
        <v>0</v>
      </c>
      <c r="M1073" s="64">
        <v>1243</v>
      </c>
      <c r="N1073" s="65">
        <v>-1243</v>
      </c>
      <c r="O1073" s="67">
        <v>-1</v>
      </c>
      <c r="P1073" s="64">
        <v>1265.576667</v>
      </c>
      <c r="Q1073" s="64">
        <v>0</v>
      </c>
      <c r="R1073" s="64">
        <v>1265.576667</v>
      </c>
      <c r="S1073" s="65">
        <v>-1265.576667</v>
      </c>
      <c r="T1073" s="67">
        <v>-1</v>
      </c>
    </row>
    <row r="1074" spans="1:20" ht="14.45" hidden="1" customHeight="1" outlineLevel="4" collapsed="1" x14ac:dyDescent="0.25">
      <c r="A1074" s="47" t="s">
        <v>2</v>
      </c>
      <c r="B1074" s="47" t="s">
        <v>2</v>
      </c>
      <c r="C1074" s="62" t="s">
        <v>2</v>
      </c>
      <c r="D1074" s="63" t="s">
        <v>2</v>
      </c>
      <c r="E1074" s="63" t="s">
        <v>2</v>
      </c>
      <c r="F1074" s="47" t="s">
        <v>2</v>
      </c>
      <c r="H1074" s="64">
        <v>0</v>
      </c>
      <c r="I1074" s="64">
        <v>0</v>
      </c>
      <c r="J1074" s="64">
        <v>0</v>
      </c>
      <c r="K1074" s="64">
        <v>0</v>
      </c>
      <c r="L1074" s="64">
        <v>0</v>
      </c>
      <c r="M1074" s="64">
        <v>0</v>
      </c>
      <c r="N1074" s="64">
        <v>0</v>
      </c>
      <c r="O1074" s="60">
        <v>0</v>
      </c>
      <c r="P1074" s="65">
        <v>-264.11</v>
      </c>
      <c r="Q1074" s="64">
        <v>180000</v>
      </c>
      <c r="R1074" s="64">
        <v>179735.89</v>
      </c>
      <c r="S1074" s="65">
        <v>-179735.89</v>
      </c>
      <c r="T1074" s="67">
        <v>-1</v>
      </c>
    </row>
    <row r="1075" spans="1:20" ht="14.45" hidden="1" customHeight="1" outlineLevel="4" collapsed="1" x14ac:dyDescent="0.25">
      <c r="A1075" s="47" t="s">
        <v>2</v>
      </c>
      <c r="B1075" s="47" t="s">
        <v>2</v>
      </c>
      <c r="C1075" s="62" t="s">
        <v>2</v>
      </c>
      <c r="D1075" s="63" t="s">
        <v>2</v>
      </c>
      <c r="E1075" s="63" t="s">
        <v>2</v>
      </c>
      <c r="F1075" s="47" t="s">
        <v>2</v>
      </c>
      <c r="H1075" s="64">
        <v>16500</v>
      </c>
      <c r="I1075" s="64">
        <v>0</v>
      </c>
      <c r="J1075" s="64">
        <v>16500</v>
      </c>
      <c r="K1075" s="64">
        <v>1246.3699999999999</v>
      </c>
      <c r="L1075" s="64">
        <v>0</v>
      </c>
      <c r="M1075" s="64">
        <v>1246.3699999999999</v>
      </c>
      <c r="N1075" s="64">
        <v>15253.63</v>
      </c>
      <c r="O1075" s="60">
        <v>7.5537575757575762E-2</v>
      </c>
      <c r="P1075" s="64">
        <v>7653.39</v>
      </c>
      <c r="Q1075" s="64">
        <v>0</v>
      </c>
      <c r="R1075" s="64">
        <v>7653.39</v>
      </c>
      <c r="S1075" s="64">
        <v>8846.61</v>
      </c>
      <c r="T1075" s="60">
        <v>0.46384181818181819</v>
      </c>
    </row>
    <row r="1076" spans="1:20" ht="14.45" hidden="1" customHeight="1" outlineLevel="4" collapsed="1" x14ac:dyDescent="0.25">
      <c r="A1076" s="47" t="s">
        <v>2</v>
      </c>
      <c r="B1076" s="47" t="s">
        <v>2</v>
      </c>
      <c r="C1076" s="62" t="s">
        <v>2</v>
      </c>
      <c r="D1076" s="63" t="s">
        <v>2</v>
      </c>
      <c r="E1076" s="63" t="s">
        <v>2</v>
      </c>
      <c r="F1076" s="47" t="s">
        <v>2</v>
      </c>
      <c r="H1076" s="64">
        <v>24000</v>
      </c>
      <c r="I1076" s="64">
        <v>0</v>
      </c>
      <c r="J1076" s="64">
        <v>24000</v>
      </c>
      <c r="K1076" s="64">
        <v>0</v>
      </c>
      <c r="L1076" s="64">
        <v>0</v>
      </c>
      <c r="M1076" s="64">
        <v>0</v>
      </c>
      <c r="N1076" s="64">
        <v>24000</v>
      </c>
      <c r="O1076" s="60">
        <v>0</v>
      </c>
      <c r="P1076" s="64">
        <v>0</v>
      </c>
      <c r="Q1076" s="64">
        <v>0</v>
      </c>
      <c r="R1076" s="64">
        <v>0</v>
      </c>
      <c r="S1076" s="64">
        <v>24000</v>
      </c>
      <c r="T1076" s="60">
        <v>0</v>
      </c>
    </row>
    <row r="1077" spans="1:20" ht="14.45" hidden="1" customHeight="1" outlineLevel="4" collapsed="1" x14ac:dyDescent="0.25">
      <c r="A1077" s="47" t="s">
        <v>2</v>
      </c>
      <c r="B1077" s="47" t="s">
        <v>2</v>
      </c>
      <c r="C1077" s="62" t="s">
        <v>2</v>
      </c>
      <c r="D1077" s="63" t="s">
        <v>2</v>
      </c>
      <c r="E1077" s="63" t="s">
        <v>2</v>
      </c>
      <c r="F1077" s="47" t="s">
        <v>2</v>
      </c>
      <c r="H1077" s="64">
        <v>9700</v>
      </c>
      <c r="I1077" s="64">
        <v>0</v>
      </c>
      <c r="J1077" s="64">
        <v>9700</v>
      </c>
      <c r="K1077" s="64">
        <v>0</v>
      </c>
      <c r="L1077" s="64">
        <v>0</v>
      </c>
      <c r="M1077" s="64">
        <v>0</v>
      </c>
      <c r="N1077" s="64">
        <v>9700</v>
      </c>
      <c r="O1077" s="60">
        <v>0</v>
      </c>
      <c r="P1077" s="64">
        <v>948.31</v>
      </c>
      <c r="Q1077" s="64">
        <v>0</v>
      </c>
      <c r="R1077" s="64">
        <v>948.31</v>
      </c>
      <c r="S1077" s="64">
        <v>8751.69</v>
      </c>
      <c r="T1077" s="60">
        <v>9.7763917525773195E-2</v>
      </c>
    </row>
    <row r="1078" spans="1:20" ht="14.45" hidden="1" customHeight="1" outlineLevel="4" collapsed="1" x14ac:dyDescent="0.25">
      <c r="A1078" s="47" t="s">
        <v>2</v>
      </c>
      <c r="B1078" s="47" t="s">
        <v>2</v>
      </c>
      <c r="C1078" s="62" t="s">
        <v>2</v>
      </c>
      <c r="D1078" s="63" t="s">
        <v>2</v>
      </c>
      <c r="E1078" s="63" t="s">
        <v>2</v>
      </c>
      <c r="F1078" s="47" t="s">
        <v>2</v>
      </c>
      <c r="H1078" s="64">
        <v>8000</v>
      </c>
      <c r="I1078" s="64">
        <v>0</v>
      </c>
      <c r="J1078" s="64">
        <v>8000</v>
      </c>
      <c r="K1078" s="64">
        <v>1684.06</v>
      </c>
      <c r="L1078" s="64">
        <v>0</v>
      </c>
      <c r="M1078" s="64">
        <v>1684.06</v>
      </c>
      <c r="N1078" s="64">
        <v>6315.94</v>
      </c>
      <c r="O1078" s="60">
        <v>0.21050749999999999</v>
      </c>
      <c r="P1078" s="64">
        <v>4411.45</v>
      </c>
      <c r="Q1078" s="64">
        <v>0</v>
      </c>
      <c r="R1078" s="64">
        <v>4411.45</v>
      </c>
      <c r="S1078" s="64">
        <v>3588.55</v>
      </c>
      <c r="T1078" s="60">
        <v>0.55143125000000004</v>
      </c>
    </row>
    <row r="1079" spans="1:20" ht="14.45" hidden="1" customHeight="1" outlineLevel="4" collapsed="1" x14ac:dyDescent="0.25">
      <c r="A1079" s="47" t="s">
        <v>2</v>
      </c>
      <c r="B1079" s="47" t="s">
        <v>2</v>
      </c>
      <c r="C1079" s="62" t="s">
        <v>2</v>
      </c>
      <c r="D1079" s="63" t="s">
        <v>2</v>
      </c>
      <c r="E1079" s="63" t="s">
        <v>2</v>
      </c>
      <c r="F1079" s="47" t="s">
        <v>2</v>
      </c>
      <c r="H1079" s="64">
        <v>2500</v>
      </c>
      <c r="I1079" s="64">
        <v>0</v>
      </c>
      <c r="J1079" s="64">
        <v>2500</v>
      </c>
      <c r="K1079" s="64">
        <v>0</v>
      </c>
      <c r="L1079" s="64">
        <v>0</v>
      </c>
      <c r="M1079" s="64">
        <v>0</v>
      </c>
      <c r="N1079" s="64">
        <v>2500</v>
      </c>
      <c r="O1079" s="60">
        <v>0</v>
      </c>
      <c r="P1079" s="64">
        <v>2065.34</v>
      </c>
      <c r="Q1079" s="64">
        <v>0</v>
      </c>
      <c r="R1079" s="64">
        <v>2065.34</v>
      </c>
      <c r="S1079" s="64">
        <v>434.66</v>
      </c>
      <c r="T1079" s="60">
        <v>0.82613599999999998</v>
      </c>
    </row>
    <row r="1080" spans="1:20" ht="14.45" hidden="1" customHeight="1" outlineLevel="4" collapsed="1" x14ac:dyDescent="0.25">
      <c r="A1080" s="47" t="s">
        <v>2</v>
      </c>
      <c r="B1080" s="47" t="s">
        <v>2</v>
      </c>
      <c r="C1080" s="62" t="s">
        <v>2</v>
      </c>
      <c r="D1080" s="63" t="s">
        <v>2</v>
      </c>
      <c r="E1080" s="63" t="s">
        <v>2</v>
      </c>
      <c r="F1080" s="47" t="s">
        <v>2</v>
      </c>
      <c r="H1080" s="64">
        <v>28090</v>
      </c>
      <c r="I1080" s="64">
        <v>0</v>
      </c>
      <c r="J1080" s="64">
        <v>28090</v>
      </c>
      <c r="K1080" s="64">
        <v>0</v>
      </c>
      <c r="L1080" s="64">
        <v>0</v>
      </c>
      <c r="M1080" s="64">
        <v>0</v>
      </c>
      <c r="N1080" s="64">
        <v>28090</v>
      </c>
      <c r="O1080" s="60">
        <v>0</v>
      </c>
      <c r="P1080" s="64">
        <v>27503.56</v>
      </c>
      <c r="Q1080" s="64">
        <v>0</v>
      </c>
      <c r="R1080" s="64">
        <v>27503.56</v>
      </c>
      <c r="S1080" s="64">
        <v>586.44000000000005</v>
      </c>
      <c r="T1080" s="60">
        <v>0.97912281950872193</v>
      </c>
    </row>
    <row r="1081" spans="1:20" ht="14.45" hidden="1" customHeight="1" outlineLevel="4" collapsed="1" x14ac:dyDescent="0.25">
      <c r="A1081" s="47" t="s">
        <v>2</v>
      </c>
      <c r="B1081" s="47" t="s">
        <v>2</v>
      </c>
      <c r="C1081" s="62" t="s">
        <v>2</v>
      </c>
      <c r="D1081" s="63" t="s">
        <v>2</v>
      </c>
      <c r="E1081" s="63" t="s">
        <v>2</v>
      </c>
      <c r="F1081" s="47" t="s">
        <v>2</v>
      </c>
      <c r="H1081" s="64">
        <v>8780</v>
      </c>
      <c r="I1081" s="64">
        <v>0</v>
      </c>
      <c r="J1081" s="64">
        <v>8780</v>
      </c>
      <c r="K1081" s="64">
        <v>0</v>
      </c>
      <c r="L1081" s="64">
        <v>0</v>
      </c>
      <c r="M1081" s="64">
        <v>0</v>
      </c>
      <c r="N1081" s="64">
        <v>8780</v>
      </c>
      <c r="O1081" s="60">
        <v>0</v>
      </c>
      <c r="P1081" s="64">
        <v>0</v>
      </c>
      <c r="Q1081" s="64">
        <v>0</v>
      </c>
      <c r="R1081" s="64">
        <v>0</v>
      </c>
      <c r="S1081" s="64">
        <v>8780</v>
      </c>
      <c r="T1081" s="60">
        <v>0</v>
      </c>
    </row>
    <row r="1082" spans="1:20" ht="14.45" hidden="1" customHeight="1" outlineLevel="4" collapsed="1" x14ac:dyDescent="0.25">
      <c r="A1082" s="47" t="s">
        <v>2</v>
      </c>
      <c r="B1082" s="47" t="s">
        <v>2</v>
      </c>
      <c r="C1082" s="62" t="s">
        <v>2</v>
      </c>
      <c r="D1082" s="63" t="s">
        <v>2</v>
      </c>
      <c r="E1082" s="63" t="s">
        <v>2</v>
      </c>
      <c r="F1082" s="47" t="s">
        <v>2</v>
      </c>
      <c r="H1082" s="64">
        <v>20475</v>
      </c>
      <c r="I1082" s="64">
        <v>0</v>
      </c>
      <c r="J1082" s="64">
        <v>20475</v>
      </c>
      <c r="K1082" s="64">
        <v>0</v>
      </c>
      <c r="L1082" s="64">
        <v>0</v>
      </c>
      <c r="M1082" s="64">
        <v>0</v>
      </c>
      <c r="N1082" s="64">
        <v>20475</v>
      </c>
      <c r="O1082" s="60">
        <v>0</v>
      </c>
      <c r="P1082" s="64">
        <v>0</v>
      </c>
      <c r="Q1082" s="64">
        <v>0</v>
      </c>
      <c r="R1082" s="64">
        <v>0</v>
      </c>
      <c r="S1082" s="64">
        <v>20475</v>
      </c>
      <c r="T1082" s="60">
        <v>0</v>
      </c>
    </row>
    <row r="1083" spans="1:20" ht="14.45" hidden="1" customHeight="1" outlineLevel="4" collapsed="1" x14ac:dyDescent="0.25">
      <c r="A1083" s="47" t="s">
        <v>2</v>
      </c>
      <c r="B1083" s="47" t="s">
        <v>2</v>
      </c>
      <c r="C1083" s="62" t="s">
        <v>2</v>
      </c>
      <c r="D1083" s="63" t="s">
        <v>2</v>
      </c>
      <c r="E1083" s="63" t="s">
        <v>2</v>
      </c>
      <c r="F1083" s="47" t="s">
        <v>2</v>
      </c>
      <c r="H1083" s="64">
        <v>28005</v>
      </c>
      <c r="I1083" s="64">
        <v>0</v>
      </c>
      <c r="J1083" s="64">
        <v>28005</v>
      </c>
      <c r="K1083" s="64">
        <v>515.37</v>
      </c>
      <c r="L1083" s="64">
        <v>0</v>
      </c>
      <c r="M1083" s="64">
        <v>515.37</v>
      </c>
      <c r="N1083" s="64">
        <v>27489.63</v>
      </c>
      <c r="O1083" s="60">
        <v>1.8402785216925548E-2</v>
      </c>
      <c r="P1083" s="64">
        <v>2609.9933329999999</v>
      </c>
      <c r="Q1083" s="64">
        <v>0</v>
      </c>
      <c r="R1083" s="64">
        <v>2609.9933329999999</v>
      </c>
      <c r="S1083" s="64">
        <v>25395.006667000001</v>
      </c>
      <c r="T1083" s="60">
        <v>9.3197405213354761E-2</v>
      </c>
    </row>
    <row r="1084" spans="1:20" ht="14.45" hidden="1" customHeight="1" outlineLevel="4" collapsed="1" x14ac:dyDescent="0.25">
      <c r="A1084" s="47" t="s">
        <v>2</v>
      </c>
      <c r="B1084" s="47" t="s">
        <v>2</v>
      </c>
      <c r="C1084" s="62" t="s">
        <v>2</v>
      </c>
      <c r="D1084" s="63" t="s">
        <v>2</v>
      </c>
      <c r="E1084" s="63" t="s">
        <v>2</v>
      </c>
      <c r="F1084" s="47" t="s">
        <v>2</v>
      </c>
      <c r="H1084" s="64">
        <v>5860</v>
      </c>
      <c r="I1084" s="64">
        <v>0</v>
      </c>
      <c r="J1084" s="64">
        <v>5860</v>
      </c>
      <c r="K1084" s="64">
        <v>0</v>
      </c>
      <c r="L1084" s="64">
        <v>0</v>
      </c>
      <c r="M1084" s="64">
        <v>0</v>
      </c>
      <c r="N1084" s="64">
        <v>5860</v>
      </c>
      <c r="O1084" s="60">
        <v>0</v>
      </c>
      <c r="P1084" s="64">
        <v>0</v>
      </c>
      <c r="Q1084" s="64">
        <v>0</v>
      </c>
      <c r="R1084" s="64">
        <v>0</v>
      </c>
      <c r="S1084" s="64">
        <v>5860</v>
      </c>
      <c r="T1084" s="60">
        <v>0</v>
      </c>
    </row>
    <row r="1085" spans="1:20" ht="14.45" hidden="1" customHeight="1" outlineLevel="4" collapsed="1" x14ac:dyDescent="0.25">
      <c r="A1085" s="47" t="s">
        <v>2</v>
      </c>
      <c r="B1085" s="47" t="s">
        <v>2</v>
      </c>
      <c r="C1085" s="62" t="s">
        <v>2</v>
      </c>
      <c r="D1085" s="63" t="s">
        <v>2</v>
      </c>
      <c r="E1085" s="63" t="s">
        <v>2</v>
      </c>
      <c r="F1085" s="47" t="s">
        <v>2</v>
      </c>
      <c r="H1085" s="64">
        <v>7800</v>
      </c>
      <c r="I1085" s="64">
        <v>0</v>
      </c>
      <c r="J1085" s="64">
        <v>7800</v>
      </c>
      <c r="K1085" s="64">
        <v>0</v>
      </c>
      <c r="L1085" s="64">
        <v>0</v>
      </c>
      <c r="M1085" s="64">
        <v>0</v>
      </c>
      <c r="N1085" s="64">
        <v>7800</v>
      </c>
      <c r="O1085" s="60">
        <v>0</v>
      </c>
      <c r="P1085" s="64">
        <v>0</v>
      </c>
      <c r="Q1085" s="64">
        <v>0</v>
      </c>
      <c r="R1085" s="64">
        <v>0</v>
      </c>
      <c r="S1085" s="64">
        <v>7800</v>
      </c>
      <c r="T1085" s="60">
        <v>0</v>
      </c>
    </row>
    <row r="1086" spans="1:20" ht="14.45" hidden="1" customHeight="1" outlineLevel="4" collapsed="1" x14ac:dyDescent="0.25">
      <c r="A1086" s="47" t="s">
        <v>2</v>
      </c>
      <c r="B1086" s="47" t="s">
        <v>2</v>
      </c>
      <c r="C1086" s="62" t="s">
        <v>2</v>
      </c>
      <c r="D1086" s="63" t="s">
        <v>2</v>
      </c>
      <c r="E1086" s="63" t="s">
        <v>2</v>
      </c>
      <c r="F1086" s="47" t="s">
        <v>2</v>
      </c>
      <c r="H1086" s="64">
        <v>3600</v>
      </c>
      <c r="I1086" s="64">
        <v>0</v>
      </c>
      <c r="J1086" s="64">
        <v>3600</v>
      </c>
      <c r="K1086" s="64">
        <v>0</v>
      </c>
      <c r="L1086" s="64">
        <v>0</v>
      </c>
      <c r="M1086" s="64">
        <v>0</v>
      </c>
      <c r="N1086" s="64">
        <v>3600</v>
      </c>
      <c r="O1086" s="60">
        <v>0</v>
      </c>
      <c r="P1086" s="64">
        <v>3600</v>
      </c>
      <c r="Q1086" s="64">
        <v>0</v>
      </c>
      <c r="R1086" s="64">
        <v>3600</v>
      </c>
      <c r="S1086" s="64">
        <v>0</v>
      </c>
      <c r="T1086" s="60">
        <v>1</v>
      </c>
    </row>
    <row r="1087" spans="1:20" ht="14.45" hidden="1" customHeight="1" outlineLevel="4" collapsed="1" x14ac:dyDescent="0.25">
      <c r="A1087" s="47" t="s">
        <v>2</v>
      </c>
      <c r="B1087" s="47" t="s">
        <v>2</v>
      </c>
      <c r="C1087" s="62" t="s">
        <v>2</v>
      </c>
      <c r="D1087" s="63" t="s">
        <v>2</v>
      </c>
      <c r="E1087" s="63" t="s">
        <v>2</v>
      </c>
      <c r="F1087" s="47" t="s">
        <v>2</v>
      </c>
      <c r="H1087" s="64">
        <v>15000</v>
      </c>
      <c r="I1087" s="64">
        <v>0</v>
      </c>
      <c r="J1087" s="64">
        <v>15000</v>
      </c>
      <c r="K1087" s="64">
        <v>0</v>
      </c>
      <c r="L1087" s="64">
        <v>0</v>
      </c>
      <c r="M1087" s="64">
        <v>0</v>
      </c>
      <c r="N1087" s="64">
        <v>15000</v>
      </c>
      <c r="O1087" s="60">
        <v>0</v>
      </c>
      <c r="P1087" s="64">
        <v>0</v>
      </c>
      <c r="Q1087" s="64">
        <v>0</v>
      </c>
      <c r="R1087" s="64">
        <v>0</v>
      </c>
      <c r="S1087" s="64">
        <v>15000</v>
      </c>
      <c r="T1087" s="60">
        <v>0</v>
      </c>
    </row>
    <row r="1088" spans="1:20" ht="14.45" hidden="1" customHeight="1" outlineLevel="4" collapsed="1" x14ac:dyDescent="0.25">
      <c r="A1088" s="47" t="s">
        <v>2</v>
      </c>
      <c r="B1088" s="47" t="s">
        <v>2</v>
      </c>
      <c r="C1088" s="62" t="s">
        <v>2</v>
      </c>
      <c r="D1088" s="63" t="s">
        <v>2</v>
      </c>
      <c r="E1088" s="63" t="s">
        <v>2</v>
      </c>
      <c r="F1088" s="47" t="s">
        <v>2</v>
      </c>
      <c r="H1088" s="64">
        <v>33000</v>
      </c>
      <c r="I1088" s="64">
        <v>0</v>
      </c>
      <c r="J1088" s="64">
        <v>33000</v>
      </c>
      <c r="K1088" s="64">
        <v>0</v>
      </c>
      <c r="L1088" s="64">
        <v>0</v>
      </c>
      <c r="M1088" s="64">
        <v>0</v>
      </c>
      <c r="N1088" s="64">
        <v>33000</v>
      </c>
      <c r="O1088" s="60">
        <v>0</v>
      </c>
      <c r="P1088" s="64">
        <v>13801.14</v>
      </c>
      <c r="Q1088" s="64">
        <v>0</v>
      </c>
      <c r="R1088" s="64">
        <v>13801.14</v>
      </c>
      <c r="S1088" s="64">
        <v>19198.86</v>
      </c>
      <c r="T1088" s="60">
        <v>0.41821636363636366</v>
      </c>
    </row>
    <row r="1089" spans="1:20" ht="14.45" hidden="1" customHeight="1" outlineLevel="4" collapsed="1" x14ac:dyDescent="0.25">
      <c r="A1089" s="47" t="s">
        <v>2</v>
      </c>
      <c r="B1089" s="47" t="s">
        <v>2</v>
      </c>
      <c r="C1089" s="62" t="s">
        <v>2</v>
      </c>
      <c r="D1089" s="63" t="s">
        <v>2</v>
      </c>
      <c r="E1089" s="63" t="s">
        <v>2</v>
      </c>
      <c r="F1089" s="47" t="s">
        <v>2</v>
      </c>
      <c r="H1089" s="64">
        <v>10400</v>
      </c>
      <c r="I1089" s="64">
        <v>0</v>
      </c>
      <c r="J1089" s="64">
        <v>10400</v>
      </c>
      <c r="K1089" s="64">
        <v>315.27</v>
      </c>
      <c r="L1089" s="64">
        <v>0</v>
      </c>
      <c r="M1089" s="64">
        <v>315.27</v>
      </c>
      <c r="N1089" s="64">
        <v>10084.73</v>
      </c>
      <c r="O1089" s="60">
        <v>3.0314423076923076E-2</v>
      </c>
      <c r="P1089" s="64">
        <v>5906.8766660000001</v>
      </c>
      <c r="Q1089" s="64">
        <v>0</v>
      </c>
      <c r="R1089" s="64">
        <v>5906.8766660000001</v>
      </c>
      <c r="S1089" s="64">
        <v>4493.1233339999999</v>
      </c>
      <c r="T1089" s="60">
        <v>0.56796891019230766</v>
      </c>
    </row>
    <row r="1090" spans="1:20" ht="14.45" hidden="1" customHeight="1" outlineLevel="4" collapsed="1" x14ac:dyDescent="0.25">
      <c r="A1090" s="47" t="s">
        <v>2</v>
      </c>
      <c r="B1090" s="47" t="s">
        <v>2</v>
      </c>
      <c r="C1090" s="62" t="s">
        <v>2</v>
      </c>
      <c r="D1090" s="63" t="s">
        <v>2</v>
      </c>
      <c r="E1090" s="63" t="s">
        <v>2</v>
      </c>
      <c r="F1090" s="47" t="s">
        <v>2</v>
      </c>
      <c r="H1090" s="64">
        <v>11808</v>
      </c>
      <c r="I1090" s="64">
        <v>0</v>
      </c>
      <c r="J1090" s="64">
        <v>11808</v>
      </c>
      <c r="K1090" s="64">
        <v>0</v>
      </c>
      <c r="L1090" s="64">
        <v>0</v>
      </c>
      <c r="M1090" s="64">
        <v>0</v>
      </c>
      <c r="N1090" s="64">
        <v>11808</v>
      </c>
      <c r="O1090" s="60">
        <v>0</v>
      </c>
      <c r="P1090" s="64">
        <v>0</v>
      </c>
      <c r="Q1090" s="64">
        <v>0</v>
      </c>
      <c r="R1090" s="64">
        <v>0</v>
      </c>
      <c r="S1090" s="64">
        <v>11808</v>
      </c>
      <c r="T1090" s="60">
        <v>0</v>
      </c>
    </row>
    <row r="1091" spans="1:20" ht="14.45" hidden="1" customHeight="1" outlineLevel="4" collapsed="1" x14ac:dyDescent="0.25">
      <c r="A1091" s="47" t="s">
        <v>2</v>
      </c>
      <c r="B1091" s="47" t="s">
        <v>2</v>
      </c>
      <c r="C1091" s="62" t="s">
        <v>2</v>
      </c>
      <c r="D1091" s="63" t="s">
        <v>2</v>
      </c>
      <c r="E1091" s="63" t="s">
        <v>2</v>
      </c>
      <c r="F1091" s="47" t="s">
        <v>2</v>
      </c>
      <c r="H1091" s="64">
        <v>7600</v>
      </c>
      <c r="I1091" s="64">
        <v>0</v>
      </c>
      <c r="J1091" s="64">
        <v>7600</v>
      </c>
      <c r="K1091" s="64">
        <v>0</v>
      </c>
      <c r="L1091" s="64">
        <v>0</v>
      </c>
      <c r="M1091" s="64">
        <v>0</v>
      </c>
      <c r="N1091" s="64">
        <v>7600</v>
      </c>
      <c r="O1091" s="60">
        <v>0</v>
      </c>
      <c r="P1091" s="64">
        <v>3141.54</v>
      </c>
      <c r="Q1091" s="64">
        <v>0</v>
      </c>
      <c r="R1091" s="64">
        <v>3141.54</v>
      </c>
      <c r="S1091" s="64">
        <v>4458.46</v>
      </c>
      <c r="T1091" s="60">
        <v>0.41336052631578946</v>
      </c>
    </row>
    <row r="1092" spans="1:20" ht="14.45" hidden="1" customHeight="1" outlineLevel="4" collapsed="1" x14ac:dyDescent="0.25">
      <c r="A1092" s="47" t="s">
        <v>2</v>
      </c>
      <c r="B1092" s="47" t="s">
        <v>2</v>
      </c>
      <c r="C1092" s="62" t="s">
        <v>2</v>
      </c>
      <c r="D1092" s="63" t="s">
        <v>2</v>
      </c>
      <c r="E1092" s="63" t="s">
        <v>2</v>
      </c>
      <c r="F1092" s="47" t="s">
        <v>2</v>
      </c>
      <c r="H1092" s="64">
        <v>5746</v>
      </c>
      <c r="I1092" s="64">
        <v>0</v>
      </c>
      <c r="J1092" s="64">
        <v>5746</v>
      </c>
      <c r="K1092" s="64">
        <v>0</v>
      </c>
      <c r="L1092" s="64">
        <v>0</v>
      </c>
      <c r="M1092" s="64">
        <v>0</v>
      </c>
      <c r="N1092" s="64">
        <v>5746</v>
      </c>
      <c r="O1092" s="60">
        <v>0</v>
      </c>
      <c r="P1092" s="64">
        <v>0</v>
      </c>
      <c r="Q1092" s="64">
        <v>0</v>
      </c>
      <c r="R1092" s="64">
        <v>0</v>
      </c>
      <c r="S1092" s="64">
        <v>5746</v>
      </c>
      <c r="T1092" s="60">
        <v>0</v>
      </c>
    </row>
    <row r="1093" spans="1:20" ht="14.45" hidden="1" customHeight="1" outlineLevel="4" collapsed="1" x14ac:dyDescent="0.25">
      <c r="A1093" s="47" t="s">
        <v>2</v>
      </c>
      <c r="B1093" s="47" t="s">
        <v>2</v>
      </c>
      <c r="C1093" s="62" t="s">
        <v>2</v>
      </c>
      <c r="D1093" s="63" t="s">
        <v>2</v>
      </c>
      <c r="E1093" s="63" t="s">
        <v>2</v>
      </c>
      <c r="F1093" s="47" t="s">
        <v>2</v>
      </c>
      <c r="H1093" s="64">
        <v>9631</v>
      </c>
      <c r="I1093" s="64">
        <v>0</v>
      </c>
      <c r="J1093" s="64">
        <v>9631</v>
      </c>
      <c r="K1093" s="64">
        <v>0</v>
      </c>
      <c r="L1093" s="64">
        <v>0</v>
      </c>
      <c r="M1093" s="64">
        <v>0</v>
      </c>
      <c r="N1093" s="64">
        <v>9631</v>
      </c>
      <c r="O1093" s="60">
        <v>0</v>
      </c>
      <c r="P1093" s="64">
        <v>6892.65</v>
      </c>
      <c r="Q1093" s="64">
        <v>0</v>
      </c>
      <c r="R1093" s="64">
        <v>6892.65</v>
      </c>
      <c r="S1093" s="64">
        <v>2738.35</v>
      </c>
      <c r="T1093" s="60">
        <v>0.71567334648530789</v>
      </c>
    </row>
    <row r="1094" spans="1:20" ht="14.45" hidden="1" customHeight="1" outlineLevel="4" collapsed="1" x14ac:dyDescent="0.25">
      <c r="A1094" s="47" t="s">
        <v>2</v>
      </c>
      <c r="B1094" s="47" t="s">
        <v>2</v>
      </c>
      <c r="C1094" s="62" t="s">
        <v>2</v>
      </c>
      <c r="D1094" s="63" t="s">
        <v>2</v>
      </c>
      <c r="E1094" s="63" t="s">
        <v>2</v>
      </c>
      <c r="F1094" s="47" t="s">
        <v>2</v>
      </c>
      <c r="H1094" s="64">
        <v>24240</v>
      </c>
      <c r="I1094" s="64">
        <v>0</v>
      </c>
      <c r="J1094" s="64">
        <v>24240</v>
      </c>
      <c r="K1094" s="65">
        <v>-4840.7299999999996</v>
      </c>
      <c r="L1094" s="64">
        <v>0</v>
      </c>
      <c r="M1094" s="65">
        <v>-4840.7299999999996</v>
      </c>
      <c r="N1094" s="64">
        <v>29080.73</v>
      </c>
      <c r="O1094" s="67">
        <v>-0.19970008250825083</v>
      </c>
      <c r="P1094" s="64">
        <v>128.80333200000001</v>
      </c>
      <c r="Q1094" s="64">
        <v>0</v>
      </c>
      <c r="R1094" s="64">
        <v>128.80333200000001</v>
      </c>
      <c r="S1094" s="64">
        <v>24111.196668</v>
      </c>
      <c r="T1094" s="60">
        <v>5.3136688118811878E-3</v>
      </c>
    </row>
    <row r="1095" spans="1:20" ht="14.45" hidden="1" customHeight="1" outlineLevel="4" collapsed="1" x14ac:dyDescent="0.25">
      <c r="A1095" s="47" t="s">
        <v>2</v>
      </c>
      <c r="B1095" s="47" t="s">
        <v>2</v>
      </c>
      <c r="C1095" s="62" t="s">
        <v>2</v>
      </c>
      <c r="D1095" s="63" t="s">
        <v>2</v>
      </c>
      <c r="E1095" s="63" t="s">
        <v>2</v>
      </c>
      <c r="F1095" s="47" t="s">
        <v>2</v>
      </c>
      <c r="H1095" s="64">
        <v>9240</v>
      </c>
      <c r="I1095" s="64">
        <v>0</v>
      </c>
      <c r="J1095" s="64">
        <v>9240</v>
      </c>
      <c r="K1095" s="64">
        <v>0</v>
      </c>
      <c r="L1095" s="64">
        <v>0</v>
      </c>
      <c r="M1095" s="64">
        <v>0</v>
      </c>
      <c r="N1095" s="64">
        <v>9240</v>
      </c>
      <c r="O1095" s="60">
        <v>0</v>
      </c>
      <c r="P1095" s="64">
        <v>0</v>
      </c>
      <c r="Q1095" s="64">
        <v>0</v>
      </c>
      <c r="R1095" s="64">
        <v>0</v>
      </c>
      <c r="S1095" s="64">
        <v>9240</v>
      </c>
      <c r="T1095" s="60">
        <v>0</v>
      </c>
    </row>
    <row r="1096" spans="1:20" ht="14.45" hidden="1" customHeight="1" outlineLevel="4" collapsed="1" x14ac:dyDescent="0.25">
      <c r="A1096" s="47" t="s">
        <v>2</v>
      </c>
      <c r="B1096" s="47" t="s">
        <v>2</v>
      </c>
      <c r="C1096" s="62" t="s">
        <v>2</v>
      </c>
      <c r="D1096" s="63" t="s">
        <v>2</v>
      </c>
      <c r="E1096" s="63" t="s">
        <v>2</v>
      </c>
      <c r="F1096" s="47" t="s">
        <v>2</v>
      </c>
      <c r="H1096" s="64">
        <v>9631</v>
      </c>
      <c r="I1096" s="64">
        <v>0</v>
      </c>
      <c r="J1096" s="64">
        <v>9631</v>
      </c>
      <c r="K1096" s="64">
        <v>0</v>
      </c>
      <c r="L1096" s="64">
        <v>0</v>
      </c>
      <c r="M1096" s="64">
        <v>0</v>
      </c>
      <c r="N1096" s="64">
        <v>9631</v>
      </c>
      <c r="O1096" s="60">
        <v>0</v>
      </c>
      <c r="P1096" s="64">
        <v>0</v>
      </c>
      <c r="Q1096" s="64">
        <v>0</v>
      </c>
      <c r="R1096" s="64">
        <v>0</v>
      </c>
      <c r="S1096" s="64">
        <v>9631</v>
      </c>
      <c r="T1096" s="60">
        <v>0</v>
      </c>
    </row>
    <row r="1097" spans="1:20" ht="14.45" hidden="1" customHeight="1" outlineLevel="4" collapsed="1" x14ac:dyDescent="0.25">
      <c r="A1097" s="47" t="s">
        <v>2</v>
      </c>
      <c r="B1097" s="47" t="s">
        <v>2</v>
      </c>
      <c r="C1097" s="62" t="s">
        <v>2</v>
      </c>
      <c r="D1097" s="63" t="s">
        <v>2</v>
      </c>
      <c r="E1097" s="63" t="s">
        <v>2</v>
      </c>
      <c r="F1097" s="47" t="s">
        <v>2</v>
      </c>
      <c r="H1097" s="64">
        <v>9880</v>
      </c>
      <c r="I1097" s="64">
        <v>0</v>
      </c>
      <c r="J1097" s="64">
        <v>9880</v>
      </c>
      <c r="K1097" s="64">
        <v>0</v>
      </c>
      <c r="L1097" s="64">
        <v>0</v>
      </c>
      <c r="M1097" s="64">
        <v>0</v>
      </c>
      <c r="N1097" s="64">
        <v>9880</v>
      </c>
      <c r="O1097" s="60">
        <v>0</v>
      </c>
      <c r="P1097" s="64">
        <v>710</v>
      </c>
      <c r="Q1097" s="64">
        <v>0</v>
      </c>
      <c r="R1097" s="64">
        <v>710</v>
      </c>
      <c r="S1097" s="64">
        <v>9170</v>
      </c>
      <c r="T1097" s="60">
        <v>7.186234817813765E-2</v>
      </c>
    </row>
    <row r="1098" spans="1:20" ht="14.45" hidden="1" customHeight="1" outlineLevel="4" collapsed="1" x14ac:dyDescent="0.25">
      <c r="A1098" s="47" t="s">
        <v>2</v>
      </c>
      <c r="B1098" s="47" t="s">
        <v>2</v>
      </c>
      <c r="C1098" s="62" t="s">
        <v>2</v>
      </c>
      <c r="D1098" s="63" t="s">
        <v>2</v>
      </c>
      <c r="E1098" s="63" t="s">
        <v>2</v>
      </c>
      <c r="F1098" s="47" t="s">
        <v>2</v>
      </c>
      <c r="H1098" s="64">
        <v>11808</v>
      </c>
      <c r="I1098" s="64">
        <v>0</v>
      </c>
      <c r="J1098" s="64">
        <v>11808</v>
      </c>
      <c r="K1098" s="64">
        <v>0</v>
      </c>
      <c r="L1098" s="64">
        <v>0</v>
      </c>
      <c r="M1098" s="64">
        <v>0</v>
      </c>
      <c r="N1098" s="64">
        <v>11808</v>
      </c>
      <c r="O1098" s="60">
        <v>0</v>
      </c>
      <c r="P1098" s="64">
        <v>0</v>
      </c>
      <c r="Q1098" s="64">
        <v>0</v>
      </c>
      <c r="R1098" s="64">
        <v>0</v>
      </c>
      <c r="S1098" s="64">
        <v>11808</v>
      </c>
      <c r="T1098" s="60">
        <v>0</v>
      </c>
    </row>
    <row r="1099" spans="1:20" ht="14.45" hidden="1" customHeight="1" outlineLevel="4" collapsed="1" x14ac:dyDescent="0.25">
      <c r="A1099" s="47" t="s">
        <v>2</v>
      </c>
      <c r="B1099" s="47" t="s">
        <v>2</v>
      </c>
      <c r="C1099" s="62" t="s">
        <v>2</v>
      </c>
      <c r="D1099" s="63" t="s">
        <v>2</v>
      </c>
      <c r="E1099" s="63" t="s">
        <v>2</v>
      </c>
      <c r="F1099" s="47" t="s">
        <v>2</v>
      </c>
      <c r="H1099" s="64">
        <v>7500</v>
      </c>
      <c r="I1099" s="64">
        <v>0</v>
      </c>
      <c r="J1099" s="64">
        <v>7500</v>
      </c>
      <c r="K1099" s="64">
        <v>846.76</v>
      </c>
      <c r="L1099" s="64">
        <v>0</v>
      </c>
      <c r="M1099" s="64">
        <v>846.76</v>
      </c>
      <c r="N1099" s="64">
        <v>6653.24</v>
      </c>
      <c r="O1099" s="60">
        <v>0.11290133333333334</v>
      </c>
      <c r="P1099" s="64">
        <v>4132.8333329999996</v>
      </c>
      <c r="Q1099" s="64">
        <v>0</v>
      </c>
      <c r="R1099" s="64">
        <v>4132.8333329999996</v>
      </c>
      <c r="S1099" s="64">
        <v>3367.166667</v>
      </c>
      <c r="T1099" s="60">
        <v>0.5510444444</v>
      </c>
    </row>
    <row r="1100" spans="1:20" ht="14.45" hidden="1" customHeight="1" outlineLevel="4" collapsed="1" x14ac:dyDescent="0.25">
      <c r="A1100" s="47" t="s">
        <v>2</v>
      </c>
      <c r="B1100" s="47" t="s">
        <v>2</v>
      </c>
      <c r="C1100" s="62" t="s">
        <v>2</v>
      </c>
      <c r="D1100" s="63" t="s">
        <v>2</v>
      </c>
      <c r="E1100" s="63" t="s">
        <v>2</v>
      </c>
      <c r="F1100" s="47" t="s">
        <v>2</v>
      </c>
      <c r="H1100" s="64">
        <v>12000</v>
      </c>
      <c r="I1100" s="64">
        <v>0</v>
      </c>
      <c r="J1100" s="64">
        <v>12000</v>
      </c>
      <c r="K1100" s="64">
        <v>0</v>
      </c>
      <c r="L1100" s="64">
        <v>0</v>
      </c>
      <c r="M1100" s="64">
        <v>0</v>
      </c>
      <c r="N1100" s="64">
        <v>12000</v>
      </c>
      <c r="O1100" s="60">
        <v>0</v>
      </c>
      <c r="P1100" s="64">
        <v>6151.4</v>
      </c>
      <c r="Q1100" s="64">
        <v>0</v>
      </c>
      <c r="R1100" s="64">
        <v>6151.4</v>
      </c>
      <c r="S1100" s="64">
        <v>5848.6</v>
      </c>
      <c r="T1100" s="60">
        <v>0.51261666666666672</v>
      </c>
    </row>
    <row r="1101" spans="1:20" ht="14.45" hidden="1" customHeight="1" outlineLevel="4" collapsed="1" x14ac:dyDescent="0.25">
      <c r="A1101" s="47" t="s">
        <v>2</v>
      </c>
      <c r="B1101" s="47" t="s">
        <v>2</v>
      </c>
      <c r="C1101" s="62" t="s">
        <v>2</v>
      </c>
      <c r="D1101" s="63" t="s">
        <v>2</v>
      </c>
      <c r="E1101" s="63" t="s">
        <v>2</v>
      </c>
      <c r="F1101" s="47" t="s">
        <v>2</v>
      </c>
      <c r="H1101" s="64">
        <v>3600</v>
      </c>
      <c r="I1101" s="64">
        <v>0</v>
      </c>
      <c r="J1101" s="64">
        <v>3600</v>
      </c>
      <c r="K1101" s="64">
        <v>1477.9</v>
      </c>
      <c r="L1101" s="64">
        <v>0</v>
      </c>
      <c r="M1101" s="64">
        <v>1477.9</v>
      </c>
      <c r="N1101" s="64">
        <v>2122.1</v>
      </c>
      <c r="O1101" s="60">
        <v>0.41052777777777777</v>
      </c>
      <c r="P1101" s="64">
        <v>2958.4166660000001</v>
      </c>
      <c r="Q1101" s="64">
        <v>0</v>
      </c>
      <c r="R1101" s="64">
        <v>2958.4166660000001</v>
      </c>
      <c r="S1101" s="64">
        <v>641.58333400000004</v>
      </c>
      <c r="T1101" s="60">
        <v>0.82178240722222218</v>
      </c>
    </row>
    <row r="1102" spans="1:20" ht="14.45" hidden="1" customHeight="1" outlineLevel="4" collapsed="1" x14ac:dyDescent="0.25">
      <c r="A1102" s="47" t="s">
        <v>2</v>
      </c>
      <c r="B1102" s="47" t="s">
        <v>2</v>
      </c>
      <c r="C1102" s="62" t="s">
        <v>2</v>
      </c>
      <c r="D1102" s="63" t="s">
        <v>2</v>
      </c>
      <c r="E1102" s="63" t="s">
        <v>2</v>
      </c>
      <c r="F1102" s="47" t="s">
        <v>2</v>
      </c>
      <c r="H1102" s="64">
        <v>8600</v>
      </c>
      <c r="I1102" s="64">
        <v>0</v>
      </c>
      <c r="J1102" s="64">
        <v>8600</v>
      </c>
      <c r="K1102" s="64">
        <v>111.83</v>
      </c>
      <c r="L1102" s="64">
        <v>0</v>
      </c>
      <c r="M1102" s="64">
        <v>111.83</v>
      </c>
      <c r="N1102" s="64">
        <v>8488.17</v>
      </c>
      <c r="O1102" s="60">
        <v>1.3003488372093024E-2</v>
      </c>
      <c r="P1102" s="64">
        <v>1833.87</v>
      </c>
      <c r="Q1102" s="64">
        <v>0</v>
      </c>
      <c r="R1102" s="64">
        <v>1833.87</v>
      </c>
      <c r="S1102" s="64">
        <v>6766.13</v>
      </c>
      <c r="T1102" s="60">
        <v>0.21324069767441861</v>
      </c>
    </row>
    <row r="1103" spans="1:20" ht="14.45" hidden="1" customHeight="1" outlineLevel="4" collapsed="1" x14ac:dyDescent="0.25">
      <c r="A1103" s="47" t="s">
        <v>2</v>
      </c>
      <c r="B1103" s="47" t="s">
        <v>2</v>
      </c>
      <c r="C1103" s="62" t="s">
        <v>2</v>
      </c>
      <c r="D1103" s="63" t="s">
        <v>2</v>
      </c>
      <c r="E1103" s="63" t="s">
        <v>2</v>
      </c>
      <c r="F1103" s="47" t="s">
        <v>2</v>
      </c>
      <c r="H1103" s="64">
        <v>54720</v>
      </c>
      <c r="I1103" s="64">
        <v>0</v>
      </c>
      <c r="J1103" s="64">
        <v>54720</v>
      </c>
      <c r="K1103" s="64">
        <v>2097.52</v>
      </c>
      <c r="L1103" s="64">
        <v>0</v>
      </c>
      <c r="M1103" s="64">
        <v>2097.52</v>
      </c>
      <c r="N1103" s="64">
        <v>52622.48</v>
      </c>
      <c r="O1103" s="60">
        <v>3.8331871345029238E-2</v>
      </c>
      <c r="P1103" s="64">
        <v>25541.413333</v>
      </c>
      <c r="Q1103" s="64">
        <v>0</v>
      </c>
      <c r="R1103" s="64">
        <v>25541.413333</v>
      </c>
      <c r="S1103" s="64">
        <v>29178.586667</v>
      </c>
      <c r="T1103" s="60">
        <v>0.46676559453581873</v>
      </c>
    </row>
    <row r="1104" spans="1:20" ht="14.45" hidden="1" customHeight="1" outlineLevel="4" collapsed="1" x14ac:dyDescent="0.25">
      <c r="A1104" s="47" t="s">
        <v>2</v>
      </c>
      <c r="B1104" s="47" t="s">
        <v>2</v>
      </c>
      <c r="C1104" s="62" t="s">
        <v>2</v>
      </c>
      <c r="D1104" s="63" t="s">
        <v>2</v>
      </c>
      <c r="E1104" s="63" t="s">
        <v>2</v>
      </c>
      <c r="F1104" s="47" t="s">
        <v>2</v>
      </c>
      <c r="H1104" s="64">
        <v>0</v>
      </c>
      <c r="I1104" s="64">
        <v>0</v>
      </c>
      <c r="J1104" s="64">
        <v>0</v>
      </c>
      <c r="K1104" s="64">
        <v>473.56</v>
      </c>
      <c r="L1104" s="64">
        <v>0</v>
      </c>
      <c r="M1104" s="64">
        <v>473.56</v>
      </c>
      <c r="N1104" s="65">
        <v>-473.56</v>
      </c>
      <c r="O1104" s="67">
        <v>-1</v>
      </c>
      <c r="P1104" s="64">
        <v>1544.496666</v>
      </c>
      <c r="Q1104" s="64">
        <v>0</v>
      </c>
      <c r="R1104" s="64">
        <v>1544.496666</v>
      </c>
      <c r="S1104" s="65">
        <v>-1544.496666</v>
      </c>
      <c r="T1104" s="67">
        <v>-1</v>
      </c>
    </row>
    <row r="1105" spans="1:20" ht="14.45" hidden="1" customHeight="1" outlineLevel="4" collapsed="1" x14ac:dyDescent="0.25">
      <c r="A1105" s="47" t="s">
        <v>2</v>
      </c>
      <c r="B1105" s="47" t="s">
        <v>2</v>
      </c>
      <c r="C1105" s="62" t="s">
        <v>2</v>
      </c>
      <c r="D1105" s="63" t="s">
        <v>2</v>
      </c>
      <c r="E1105" s="63" t="s">
        <v>2</v>
      </c>
      <c r="F1105" s="47" t="s">
        <v>2</v>
      </c>
      <c r="H1105" s="64">
        <v>12600</v>
      </c>
      <c r="I1105" s="64">
        <v>0</v>
      </c>
      <c r="J1105" s="64">
        <v>12600</v>
      </c>
      <c r="K1105" s="64">
        <v>0</v>
      </c>
      <c r="L1105" s="64">
        <v>0</v>
      </c>
      <c r="M1105" s="64">
        <v>0</v>
      </c>
      <c r="N1105" s="64">
        <v>12600</v>
      </c>
      <c r="O1105" s="60">
        <v>0</v>
      </c>
      <c r="P1105" s="64">
        <v>0</v>
      </c>
      <c r="Q1105" s="64">
        <v>0</v>
      </c>
      <c r="R1105" s="64">
        <v>0</v>
      </c>
      <c r="S1105" s="64">
        <v>12600</v>
      </c>
      <c r="T1105" s="60">
        <v>0</v>
      </c>
    </row>
    <row r="1106" spans="1:20" ht="14.45" hidden="1" customHeight="1" outlineLevel="4" collapsed="1" x14ac:dyDescent="0.25">
      <c r="A1106" s="47" t="s">
        <v>2</v>
      </c>
      <c r="B1106" s="47" t="s">
        <v>2</v>
      </c>
      <c r="C1106" s="62" t="s">
        <v>2</v>
      </c>
      <c r="D1106" s="63" t="s">
        <v>2</v>
      </c>
      <c r="E1106" s="63" t="s">
        <v>2</v>
      </c>
      <c r="F1106" s="47" t="s">
        <v>2</v>
      </c>
      <c r="H1106" s="64">
        <v>0</v>
      </c>
      <c r="I1106" s="64">
        <v>0</v>
      </c>
      <c r="J1106" s="64">
        <v>0</v>
      </c>
      <c r="K1106" s="64">
        <v>318.92</v>
      </c>
      <c r="L1106" s="64">
        <v>0</v>
      </c>
      <c r="M1106" s="64">
        <v>318.92</v>
      </c>
      <c r="N1106" s="65">
        <v>-318.92</v>
      </c>
      <c r="O1106" s="67">
        <v>-1</v>
      </c>
      <c r="P1106" s="64">
        <v>2295.0166669999999</v>
      </c>
      <c r="Q1106" s="64">
        <v>0</v>
      </c>
      <c r="R1106" s="64">
        <v>2295.0166669999999</v>
      </c>
      <c r="S1106" s="65">
        <v>-2295.0166669999999</v>
      </c>
      <c r="T1106" s="67">
        <v>-1</v>
      </c>
    </row>
    <row r="1107" spans="1:20" ht="14.45" hidden="1" customHeight="1" outlineLevel="4" collapsed="1" x14ac:dyDescent="0.25">
      <c r="A1107" s="47" t="s">
        <v>2</v>
      </c>
      <c r="B1107" s="47" t="s">
        <v>2</v>
      </c>
      <c r="C1107" s="62" t="s">
        <v>2</v>
      </c>
      <c r="D1107" s="63" t="s">
        <v>2</v>
      </c>
      <c r="E1107" s="63" t="s">
        <v>2</v>
      </c>
      <c r="F1107" s="47" t="s">
        <v>2</v>
      </c>
      <c r="H1107" s="64">
        <v>37370</v>
      </c>
      <c r="I1107" s="64">
        <v>0</v>
      </c>
      <c r="J1107" s="64">
        <v>37370</v>
      </c>
      <c r="K1107" s="64">
        <v>2323.02</v>
      </c>
      <c r="L1107" s="64">
        <v>0</v>
      </c>
      <c r="M1107" s="64">
        <v>2323.02</v>
      </c>
      <c r="N1107" s="64">
        <v>35046.980000000003</v>
      </c>
      <c r="O1107" s="60">
        <v>6.2162697350816164E-2</v>
      </c>
      <c r="P1107" s="64">
        <v>32233.55</v>
      </c>
      <c r="Q1107" s="64">
        <v>0</v>
      </c>
      <c r="R1107" s="64">
        <v>32233.55</v>
      </c>
      <c r="S1107" s="64">
        <v>5136.45</v>
      </c>
      <c r="T1107" s="60">
        <v>0.86255151190794754</v>
      </c>
    </row>
    <row r="1108" spans="1:20" ht="14.45" hidden="1" customHeight="1" outlineLevel="4" collapsed="1" x14ac:dyDescent="0.25">
      <c r="A1108" s="47" t="s">
        <v>2</v>
      </c>
      <c r="B1108" s="47" t="s">
        <v>2</v>
      </c>
      <c r="C1108" s="62" t="s">
        <v>2</v>
      </c>
      <c r="D1108" s="63" t="s">
        <v>2</v>
      </c>
      <c r="E1108" s="63" t="s">
        <v>2</v>
      </c>
      <c r="F1108" s="47" t="s">
        <v>2</v>
      </c>
      <c r="H1108" s="64">
        <v>7650</v>
      </c>
      <c r="I1108" s="64">
        <v>0</v>
      </c>
      <c r="J1108" s="64">
        <v>7650</v>
      </c>
      <c r="K1108" s="64">
        <v>19.52</v>
      </c>
      <c r="L1108" s="64">
        <v>0</v>
      </c>
      <c r="M1108" s="64">
        <v>19.52</v>
      </c>
      <c r="N1108" s="64">
        <v>7630.48</v>
      </c>
      <c r="O1108" s="60">
        <v>2.5516339869281045E-3</v>
      </c>
      <c r="P1108" s="64">
        <v>1578.026666</v>
      </c>
      <c r="Q1108" s="64">
        <v>0</v>
      </c>
      <c r="R1108" s="64">
        <v>1578.026666</v>
      </c>
      <c r="S1108" s="64">
        <v>6071.9733340000002</v>
      </c>
      <c r="T1108" s="60">
        <v>0.20627799555555557</v>
      </c>
    </row>
    <row r="1109" spans="1:20" ht="14.45" hidden="1" customHeight="1" outlineLevel="4" collapsed="1" x14ac:dyDescent="0.25">
      <c r="A1109" s="47" t="s">
        <v>2</v>
      </c>
      <c r="B1109" s="47" t="s">
        <v>2</v>
      </c>
      <c r="C1109" s="62" t="s">
        <v>2</v>
      </c>
      <c r="D1109" s="63" t="s">
        <v>2</v>
      </c>
      <c r="E1109" s="63" t="s">
        <v>2</v>
      </c>
      <c r="F1109" s="47" t="s">
        <v>2</v>
      </c>
      <c r="H1109" s="64">
        <v>0</v>
      </c>
      <c r="I1109" s="64">
        <v>0</v>
      </c>
      <c r="J1109" s="64">
        <v>0</v>
      </c>
      <c r="K1109" s="64">
        <v>59.63</v>
      </c>
      <c r="L1109" s="64">
        <v>0</v>
      </c>
      <c r="M1109" s="64">
        <v>59.63</v>
      </c>
      <c r="N1109" s="65">
        <v>-59.63</v>
      </c>
      <c r="O1109" s="67">
        <v>-1</v>
      </c>
      <c r="P1109" s="64">
        <v>1632.2133329999999</v>
      </c>
      <c r="Q1109" s="64">
        <v>0</v>
      </c>
      <c r="R1109" s="64">
        <v>1632.2133329999999</v>
      </c>
      <c r="S1109" s="65">
        <v>-1632.2133329999999</v>
      </c>
      <c r="T1109" s="67">
        <v>-1</v>
      </c>
    </row>
    <row r="1110" spans="1:20" ht="14.45" hidden="1" customHeight="1" outlineLevel="4" collapsed="1" x14ac:dyDescent="0.25">
      <c r="A1110" s="47" t="s">
        <v>2</v>
      </c>
      <c r="B1110" s="47" t="s">
        <v>2</v>
      </c>
      <c r="C1110" s="62" t="s">
        <v>2</v>
      </c>
      <c r="D1110" s="63" t="s">
        <v>2</v>
      </c>
      <c r="E1110" s="63" t="s">
        <v>2</v>
      </c>
      <c r="F1110" s="47" t="s">
        <v>2</v>
      </c>
      <c r="H1110" s="64">
        <v>11500</v>
      </c>
      <c r="I1110" s="64">
        <v>0</v>
      </c>
      <c r="J1110" s="64">
        <v>11500</v>
      </c>
      <c r="K1110" s="64">
        <v>0</v>
      </c>
      <c r="L1110" s="64">
        <v>0</v>
      </c>
      <c r="M1110" s="64">
        <v>0</v>
      </c>
      <c r="N1110" s="64">
        <v>11500</v>
      </c>
      <c r="O1110" s="60">
        <v>0</v>
      </c>
      <c r="P1110" s="64">
        <v>0</v>
      </c>
      <c r="Q1110" s="64">
        <v>0</v>
      </c>
      <c r="R1110" s="64">
        <v>0</v>
      </c>
      <c r="S1110" s="64">
        <v>11500</v>
      </c>
      <c r="T1110" s="60">
        <v>0</v>
      </c>
    </row>
    <row r="1111" spans="1:20" ht="14.45" hidden="1" customHeight="1" outlineLevel="4" collapsed="1" x14ac:dyDescent="0.25">
      <c r="A1111" s="47" t="s">
        <v>2</v>
      </c>
      <c r="B1111" s="47" t="s">
        <v>2</v>
      </c>
      <c r="C1111" s="62" t="s">
        <v>2</v>
      </c>
      <c r="D1111" s="63" t="s">
        <v>2</v>
      </c>
      <c r="E1111" s="63" t="s">
        <v>2</v>
      </c>
      <c r="F1111" s="47" t="s">
        <v>2</v>
      </c>
      <c r="H1111" s="64">
        <v>0</v>
      </c>
      <c r="I1111" s="64">
        <v>0</v>
      </c>
      <c r="J1111" s="64">
        <v>0</v>
      </c>
      <c r="K1111" s="64">
        <v>481.35</v>
      </c>
      <c r="L1111" s="64">
        <v>0</v>
      </c>
      <c r="M1111" s="64">
        <v>481.35</v>
      </c>
      <c r="N1111" s="65">
        <v>-481.35</v>
      </c>
      <c r="O1111" s="67">
        <v>-1</v>
      </c>
      <c r="P1111" s="64">
        <v>1945.383333</v>
      </c>
      <c r="Q1111" s="64">
        <v>0</v>
      </c>
      <c r="R1111" s="64">
        <v>1945.383333</v>
      </c>
      <c r="S1111" s="65">
        <v>-1945.383333</v>
      </c>
      <c r="T1111" s="67">
        <v>-1</v>
      </c>
    </row>
    <row r="1112" spans="1:20" ht="14.45" hidden="1" customHeight="1" outlineLevel="4" collapsed="1" x14ac:dyDescent="0.25">
      <c r="A1112" s="47" t="s">
        <v>2</v>
      </c>
      <c r="B1112" s="47" t="s">
        <v>2</v>
      </c>
      <c r="C1112" s="62" t="s">
        <v>2</v>
      </c>
      <c r="D1112" s="63" t="s">
        <v>2</v>
      </c>
      <c r="E1112" s="63" t="s">
        <v>2</v>
      </c>
      <c r="F1112" s="47" t="s">
        <v>2</v>
      </c>
      <c r="H1112" s="64">
        <v>0</v>
      </c>
      <c r="I1112" s="64">
        <v>0</v>
      </c>
      <c r="J1112" s="64">
        <v>0</v>
      </c>
      <c r="K1112" s="64">
        <v>353.48</v>
      </c>
      <c r="L1112" s="64">
        <v>0</v>
      </c>
      <c r="M1112" s="64">
        <v>353.48</v>
      </c>
      <c r="N1112" s="65">
        <v>-353.48</v>
      </c>
      <c r="O1112" s="67">
        <v>-1</v>
      </c>
      <c r="P1112" s="64">
        <v>1208.8599999999999</v>
      </c>
      <c r="Q1112" s="64">
        <v>0</v>
      </c>
      <c r="R1112" s="64">
        <v>1208.8599999999999</v>
      </c>
      <c r="S1112" s="65">
        <v>-1208.8599999999999</v>
      </c>
      <c r="T1112" s="67">
        <v>-1</v>
      </c>
    </row>
    <row r="1113" spans="1:20" ht="14.45" hidden="1" customHeight="1" outlineLevel="4" collapsed="1" x14ac:dyDescent="0.25">
      <c r="A1113" s="47" t="s">
        <v>2</v>
      </c>
      <c r="B1113" s="47" t="s">
        <v>2</v>
      </c>
      <c r="C1113" s="62" t="s">
        <v>2</v>
      </c>
      <c r="D1113" s="63" t="s">
        <v>2</v>
      </c>
      <c r="E1113" s="63" t="s">
        <v>2</v>
      </c>
      <c r="F1113" s="47" t="s">
        <v>2</v>
      </c>
      <c r="H1113" s="64">
        <v>0</v>
      </c>
      <c r="I1113" s="64">
        <v>0</v>
      </c>
      <c r="J1113" s="64">
        <v>0</v>
      </c>
      <c r="K1113" s="64">
        <v>760</v>
      </c>
      <c r="L1113" s="64">
        <v>0</v>
      </c>
      <c r="M1113" s="64">
        <v>760</v>
      </c>
      <c r="N1113" s="65">
        <v>-760</v>
      </c>
      <c r="O1113" s="67">
        <v>-1</v>
      </c>
      <c r="P1113" s="64">
        <v>12668.133333</v>
      </c>
      <c r="Q1113" s="64">
        <v>0</v>
      </c>
      <c r="R1113" s="64">
        <v>12668.133333</v>
      </c>
      <c r="S1113" s="65">
        <v>-12668.133333</v>
      </c>
      <c r="T1113" s="67">
        <v>-1</v>
      </c>
    </row>
    <row r="1114" spans="1:20" ht="14.45" hidden="1" customHeight="1" outlineLevel="4" collapsed="1" x14ac:dyDescent="0.25">
      <c r="A1114" s="47" t="s">
        <v>2</v>
      </c>
      <c r="B1114" s="47" t="s">
        <v>2</v>
      </c>
      <c r="C1114" s="62" t="s">
        <v>2</v>
      </c>
      <c r="D1114" s="63" t="s">
        <v>2</v>
      </c>
      <c r="E1114" s="63" t="s">
        <v>2</v>
      </c>
      <c r="F1114" s="47" t="s">
        <v>2</v>
      </c>
      <c r="H1114" s="64">
        <v>0</v>
      </c>
      <c r="I1114" s="64">
        <v>0</v>
      </c>
      <c r="J1114" s="64">
        <v>0</v>
      </c>
      <c r="K1114" s="64">
        <v>719.64</v>
      </c>
      <c r="L1114" s="64">
        <v>0</v>
      </c>
      <c r="M1114" s="64">
        <v>719.64</v>
      </c>
      <c r="N1114" s="65">
        <v>-719.64</v>
      </c>
      <c r="O1114" s="67">
        <v>-1</v>
      </c>
      <c r="P1114" s="64">
        <v>1732.83</v>
      </c>
      <c r="Q1114" s="64">
        <v>0</v>
      </c>
      <c r="R1114" s="64">
        <v>1732.83</v>
      </c>
      <c r="S1114" s="65">
        <v>-1732.83</v>
      </c>
      <c r="T1114" s="67">
        <v>-1</v>
      </c>
    </row>
    <row r="1115" spans="1:20" ht="14.45" hidden="1" customHeight="1" outlineLevel="4" collapsed="1" x14ac:dyDescent="0.25">
      <c r="A1115" s="47" t="s">
        <v>2</v>
      </c>
      <c r="B1115" s="47" t="s">
        <v>2</v>
      </c>
      <c r="C1115" s="62" t="s">
        <v>2</v>
      </c>
      <c r="D1115" s="63" t="s">
        <v>2</v>
      </c>
      <c r="E1115" s="63" t="s">
        <v>2</v>
      </c>
      <c r="F1115" s="47" t="s">
        <v>2</v>
      </c>
      <c r="H1115" s="64">
        <v>6800</v>
      </c>
      <c r="I1115" s="64">
        <v>0</v>
      </c>
      <c r="J1115" s="64">
        <v>6800</v>
      </c>
      <c r="K1115" s="64">
        <v>0</v>
      </c>
      <c r="L1115" s="64">
        <v>0</v>
      </c>
      <c r="M1115" s="64">
        <v>0</v>
      </c>
      <c r="N1115" s="64">
        <v>6800</v>
      </c>
      <c r="O1115" s="60">
        <v>0</v>
      </c>
      <c r="P1115" s="64">
        <v>0</v>
      </c>
      <c r="Q1115" s="64">
        <v>0</v>
      </c>
      <c r="R1115" s="64">
        <v>0</v>
      </c>
      <c r="S1115" s="64">
        <v>6800</v>
      </c>
      <c r="T1115" s="60">
        <v>0</v>
      </c>
    </row>
    <row r="1116" spans="1:20" ht="14.45" hidden="1" customHeight="1" outlineLevel="4" collapsed="1" x14ac:dyDescent="0.25">
      <c r="A1116" s="47" t="s">
        <v>2</v>
      </c>
      <c r="B1116" s="47" t="s">
        <v>2</v>
      </c>
      <c r="C1116" s="62" t="s">
        <v>2</v>
      </c>
      <c r="D1116" s="63" t="s">
        <v>2</v>
      </c>
      <c r="E1116" s="63" t="s">
        <v>2</v>
      </c>
      <c r="F1116" s="47" t="s">
        <v>2</v>
      </c>
      <c r="H1116" s="64">
        <v>0</v>
      </c>
      <c r="I1116" s="64">
        <v>0</v>
      </c>
      <c r="J1116" s="64">
        <v>0</v>
      </c>
      <c r="K1116" s="64">
        <v>1126.73</v>
      </c>
      <c r="L1116" s="64">
        <v>0</v>
      </c>
      <c r="M1116" s="64">
        <v>1126.73</v>
      </c>
      <c r="N1116" s="65">
        <v>-1126.73</v>
      </c>
      <c r="O1116" s="67">
        <v>-1</v>
      </c>
      <c r="P1116" s="64">
        <v>2309.4299999999998</v>
      </c>
      <c r="Q1116" s="64">
        <v>0</v>
      </c>
      <c r="R1116" s="64">
        <v>2309.4299999999998</v>
      </c>
      <c r="S1116" s="65">
        <v>-2309.4299999999998</v>
      </c>
      <c r="T1116" s="67">
        <v>-1</v>
      </c>
    </row>
    <row r="1117" spans="1:20" outlineLevel="1" x14ac:dyDescent="0.25">
      <c r="A1117" s="52" t="s">
        <v>2</v>
      </c>
      <c r="B1117" s="52" t="s">
        <v>2</v>
      </c>
      <c r="C1117" s="66" t="s">
        <v>50</v>
      </c>
      <c r="H1117" s="54">
        <v>5365181</v>
      </c>
      <c r="I1117" s="54">
        <v>0</v>
      </c>
      <c r="J1117" s="54">
        <v>5365181</v>
      </c>
      <c r="K1117" s="54">
        <v>1471537.91</v>
      </c>
      <c r="L1117" s="54">
        <v>407115.83</v>
      </c>
      <c r="M1117" s="54">
        <v>1878653.74</v>
      </c>
      <c r="N1117" s="54">
        <v>3486527.26</v>
      </c>
      <c r="O1117" s="56">
        <v>0.35015663777233236</v>
      </c>
      <c r="P1117" s="54">
        <v>6085020.4399990002</v>
      </c>
      <c r="Q1117" s="55">
        <v>-542377</v>
      </c>
      <c r="R1117" s="54">
        <v>5542643.4399990002</v>
      </c>
      <c r="S1117" s="55">
        <v>-584578.26999900001</v>
      </c>
      <c r="T1117" s="57">
        <v>1.1089577909858026</v>
      </c>
    </row>
    <row r="1118" spans="1:20" outlineLevel="2" collapsed="1" x14ac:dyDescent="0.25">
      <c r="A1118" s="47" t="s">
        <v>2</v>
      </c>
      <c r="B1118" s="47" t="s">
        <v>2</v>
      </c>
      <c r="D1118" s="47" t="s">
        <v>51</v>
      </c>
      <c r="H1118" s="58">
        <v>3649441</v>
      </c>
      <c r="I1118" s="58">
        <v>0</v>
      </c>
      <c r="J1118" s="58">
        <v>3649441</v>
      </c>
      <c r="K1118" s="58">
        <v>1194256.94</v>
      </c>
      <c r="L1118" s="58">
        <v>404865.83</v>
      </c>
      <c r="M1118" s="58">
        <v>1599122.77</v>
      </c>
      <c r="N1118" s="58">
        <v>2050318.23</v>
      </c>
      <c r="O1118" s="60">
        <v>0.43818293541394421</v>
      </c>
      <c r="P1118" s="58">
        <v>5117819.5900020003</v>
      </c>
      <c r="Q1118" s="59">
        <v>-1348203</v>
      </c>
      <c r="R1118" s="58">
        <v>3769616.5900019999</v>
      </c>
      <c r="S1118" s="59">
        <v>-525041.42000200006</v>
      </c>
      <c r="T1118" s="61">
        <v>1.1438689980196968</v>
      </c>
    </row>
    <row r="1119" spans="1:20" ht="14.45" hidden="1" customHeight="1" outlineLevel="3" collapsed="1" x14ac:dyDescent="0.25">
      <c r="A1119" s="47" t="s">
        <v>2</v>
      </c>
      <c r="B1119" s="47" t="s">
        <v>2</v>
      </c>
      <c r="C1119" s="62" t="s">
        <v>2</v>
      </c>
      <c r="E1119" s="47" t="s">
        <v>2</v>
      </c>
      <c r="H1119" s="58">
        <v>3649441</v>
      </c>
      <c r="I1119" s="58">
        <v>0</v>
      </c>
      <c r="J1119" s="58">
        <v>3649441</v>
      </c>
      <c r="K1119" s="58">
        <v>1194256.94</v>
      </c>
      <c r="L1119" s="58">
        <v>404865.83</v>
      </c>
      <c r="M1119" s="58">
        <v>1599122.77</v>
      </c>
      <c r="N1119" s="58">
        <v>2050318.23</v>
      </c>
      <c r="O1119" s="60">
        <v>0.43818293541394421</v>
      </c>
      <c r="P1119" s="58">
        <v>5117819.5900020003</v>
      </c>
      <c r="Q1119" s="59">
        <v>-1348203</v>
      </c>
      <c r="R1119" s="58">
        <v>3769616.5900019999</v>
      </c>
      <c r="S1119" s="59">
        <v>-525041.42000200006</v>
      </c>
      <c r="T1119" s="61">
        <v>1.1438689980196968</v>
      </c>
    </row>
    <row r="1120" spans="1:20" ht="14.45" hidden="1" customHeight="1" outlineLevel="4" collapsed="1" x14ac:dyDescent="0.25">
      <c r="A1120" s="47" t="s">
        <v>2</v>
      </c>
      <c r="B1120" s="47" t="s">
        <v>2</v>
      </c>
      <c r="C1120" s="62" t="s">
        <v>2</v>
      </c>
      <c r="D1120" s="63" t="s">
        <v>2</v>
      </c>
      <c r="E1120" s="63" t="s">
        <v>2</v>
      </c>
      <c r="F1120" s="47" t="s">
        <v>2</v>
      </c>
      <c r="H1120" s="64">
        <v>1918834</v>
      </c>
      <c r="I1120" s="64">
        <v>0</v>
      </c>
      <c r="J1120" s="64">
        <v>1918834</v>
      </c>
      <c r="K1120" s="64">
        <v>511168.55</v>
      </c>
      <c r="L1120" s="64">
        <v>41096.269999999997</v>
      </c>
      <c r="M1120" s="64">
        <v>552264.81999999995</v>
      </c>
      <c r="N1120" s="64">
        <v>1366569.18</v>
      </c>
      <c r="O1120" s="60">
        <v>0.2878127133457089</v>
      </c>
      <c r="P1120" s="64">
        <v>2226219.1000020001</v>
      </c>
      <c r="Q1120" s="65">
        <v>-243111</v>
      </c>
      <c r="R1120" s="64">
        <v>1983108.1000020001</v>
      </c>
      <c r="S1120" s="65">
        <v>-105370.370002</v>
      </c>
      <c r="T1120" s="60">
        <v>1.0549137497052898</v>
      </c>
    </row>
    <row r="1121" spans="1:20" ht="14.45" hidden="1" customHeight="1" outlineLevel="4" collapsed="1" x14ac:dyDescent="0.25">
      <c r="A1121" s="47" t="s">
        <v>2</v>
      </c>
      <c r="B1121" s="47" t="s">
        <v>2</v>
      </c>
      <c r="C1121" s="62" t="s">
        <v>2</v>
      </c>
      <c r="D1121" s="63" t="s">
        <v>2</v>
      </c>
      <c r="E1121" s="63" t="s">
        <v>2</v>
      </c>
      <c r="F1121" s="47" t="s">
        <v>2</v>
      </c>
      <c r="H1121" s="64">
        <v>1098500</v>
      </c>
      <c r="I1121" s="64">
        <v>0</v>
      </c>
      <c r="J1121" s="64">
        <v>1098500</v>
      </c>
      <c r="K1121" s="64">
        <v>86748.05</v>
      </c>
      <c r="L1121" s="64">
        <v>0</v>
      </c>
      <c r="M1121" s="64">
        <v>86748.05</v>
      </c>
      <c r="N1121" s="64">
        <v>1011751.95</v>
      </c>
      <c r="O1121" s="60">
        <v>7.8969549385525722E-2</v>
      </c>
      <c r="P1121" s="65">
        <v>-270776.3</v>
      </c>
      <c r="Q1121" s="65">
        <v>-1244343</v>
      </c>
      <c r="R1121" s="65">
        <v>-1515119.3</v>
      </c>
      <c r="S1121" s="64">
        <v>2613619.2999999998</v>
      </c>
      <c r="T1121" s="67">
        <v>-1.3792619936276742</v>
      </c>
    </row>
    <row r="1122" spans="1:20" ht="14.45" hidden="1" customHeight="1" outlineLevel="4" collapsed="1" x14ac:dyDescent="0.25">
      <c r="A1122" s="47" t="s">
        <v>2</v>
      </c>
      <c r="B1122" s="47" t="s">
        <v>2</v>
      </c>
      <c r="C1122" s="62" t="s">
        <v>2</v>
      </c>
      <c r="D1122" s="63" t="s">
        <v>2</v>
      </c>
      <c r="E1122" s="63" t="s">
        <v>2</v>
      </c>
      <c r="F1122" s="47" t="s">
        <v>2</v>
      </c>
      <c r="H1122" s="64">
        <v>518400</v>
      </c>
      <c r="I1122" s="64">
        <v>0</v>
      </c>
      <c r="J1122" s="64">
        <v>518400</v>
      </c>
      <c r="K1122" s="64">
        <v>0</v>
      </c>
      <c r="L1122" s="64">
        <v>0</v>
      </c>
      <c r="M1122" s="64">
        <v>0</v>
      </c>
      <c r="N1122" s="64">
        <v>518400</v>
      </c>
      <c r="O1122" s="60">
        <v>0</v>
      </c>
      <c r="P1122" s="64">
        <v>426.95</v>
      </c>
      <c r="Q1122" s="64">
        <v>139251</v>
      </c>
      <c r="R1122" s="64">
        <v>139677.95000000001</v>
      </c>
      <c r="S1122" s="64">
        <v>378722.05</v>
      </c>
      <c r="T1122" s="60">
        <v>0.26944048996913578</v>
      </c>
    </row>
    <row r="1123" spans="1:20" ht="14.45" hidden="1" customHeight="1" outlineLevel="4" collapsed="1" x14ac:dyDescent="0.25">
      <c r="A1123" s="47" t="s">
        <v>2</v>
      </c>
      <c r="B1123" s="47" t="s">
        <v>2</v>
      </c>
      <c r="C1123" s="62" t="s">
        <v>2</v>
      </c>
      <c r="D1123" s="63" t="s">
        <v>2</v>
      </c>
      <c r="E1123" s="63" t="s">
        <v>2</v>
      </c>
      <c r="F1123" s="47" t="s">
        <v>2</v>
      </c>
      <c r="H1123" s="64">
        <v>0</v>
      </c>
      <c r="I1123" s="64">
        <v>0</v>
      </c>
      <c r="J1123" s="64">
        <v>0</v>
      </c>
      <c r="K1123" s="64">
        <v>20302.13</v>
      </c>
      <c r="L1123" s="64">
        <v>0</v>
      </c>
      <c r="M1123" s="64">
        <v>20302.13</v>
      </c>
      <c r="N1123" s="65">
        <v>-20302.13</v>
      </c>
      <c r="O1123" s="67">
        <v>-1</v>
      </c>
      <c r="P1123" s="64">
        <v>26493.500001</v>
      </c>
      <c r="Q1123" s="64">
        <v>0</v>
      </c>
      <c r="R1123" s="64">
        <v>26493.500001</v>
      </c>
      <c r="S1123" s="65">
        <v>-26493.500001</v>
      </c>
      <c r="T1123" s="67">
        <v>-1</v>
      </c>
    </row>
    <row r="1124" spans="1:20" ht="14.45" hidden="1" customHeight="1" outlineLevel="4" collapsed="1" x14ac:dyDescent="0.25">
      <c r="A1124" s="47" t="s">
        <v>2</v>
      </c>
      <c r="B1124" s="47" t="s">
        <v>2</v>
      </c>
      <c r="C1124" s="62" t="s">
        <v>2</v>
      </c>
      <c r="D1124" s="63" t="s">
        <v>2</v>
      </c>
      <c r="E1124" s="63" t="s">
        <v>2</v>
      </c>
      <c r="F1124" s="47" t="s">
        <v>2</v>
      </c>
      <c r="H1124" s="64">
        <v>0</v>
      </c>
      <c r="I1124" s="64">
        <v>0</v>
      </c>
      <c r="J1124" s="64">
        <v>0</v>
      </c>
      <c r="K1124" s="64">
        <v>10323.56</v>
      </c>
      <c r="L1124" s="64">
        <v>0</v>
      </c>
      <c r="M1124" s="64">
        <v>10323.56</v>
      </c>
      <c r="N1124" s="65">
        <v>-10323.56</v>
      </c>
      <c r="O1124" s="67">
        <v>-1</v>
      </c>
      <c r="P1124" s="65">
        <v>-39556.33</v>
      </c>
      <c r="Q1124" s="64">
        <v>0</v>
      </c>
      <c r="R1124" s="65">
        <v>-39556.33</v>
      </c>
      <c r="S1124" s="64">
        <v>39556.33</v>
      </c>
      <c r="T1124" s="67">
        <v>-1</v>
      </c>
    </row>
    <row r="1125" spans="1:20" ht="14.45" hidden="1" customHeight="1" outlineLevel="4" collapsed="1" x14ac:dyDescent="0.25">
      <c r="A1125" s="47" t="s">
        <v>2</v>
      </c>
      <c r="B1125" s="47" t="s">
        <v>2</v>
      </c>
      <c r="C1125" s="62" t="s">
        <v>2</v>
      </c>
      <c r="D1125" s="63" t="s">
        <v>2</v>
      </c>
      <c r="E1125" s="63" t="s">
        <v>2</v>
      </c>
      <c r="F1125" s="47" t="s">
        <v>2</v>
      </c>
      <c r="H1125" s="64">
        <v>0</v>
      </c>
      <c r="I1125" s="64">
        <v>0</v>
      </c>
      <c r="J1125" s="64">
        <v>0</v>
      </c>
      <c r="K1125" s="64">
        <v>14153.66</v>
      </c>
      <c r="L1125" s="64">
        <v>0</v>
      </c>
      <c r="M1125" s="64">
        <v>14153.66</v>
      </c>
      <c r="N1125" s="65">
        <v>-14153.66</v>
      </c>
      <c r="O1125" s="67">
        <v>-1</v>
      </c>
      <c r="P1125" s="64">
        <v>23885.9</v>
      </c>
      <c r="Q1125" s="64">
        <v>0</v>
      </c>
      <c r="R1125" s="64">
        <v>23885.9</v>
      </c>
      <c r="S1125" s="65">
        <v>-23885.9</v>
      </c>
      <c r="T1125" s="67">
        <v>-1</v>
      </c>
    </row>
    <row r="1126" spans="1:20" ht="14.45" hidden="1" customHeight="1" outlineLevel="4" collapsed="1" x14ac:dyDescent="0.25">
      <c r="A1126" s="47" t="s">
        <v>2</v>
      </c>
      <c r="B1126" s="47" t="s">
        <v>2</v>
      </c>
      <c r="C1126" s="62" t="s">
        <v>2</v>
      </c>
      <c r="D1126" s="63" t="s">
        <v>2</v>
      </c>
      <c r="E1126" s="63" t="s">
        <v>2</v>
      </c>
      <c r="F1126" s="47" t="s">
        <v>2</v>
      </c>
      <c r="H1126" s="64">
        <v>0</v>
      </c>
      <c r="I1126" s="64">
        <v>0</v>
      </c>
      <c r="J1126" s="64">
        <v>0</v>
      </c>
      <c r="K1126" s="64">
        <v>12067.27</v>
      </c>
      <c r="L1126" s="64">
        <v>0</v>
      </c>
      <c r="M1126" s="64">
        <v>12067.27</v>
      </c>
      <c r="N1126" s="65">
        <v>-12067.27</v>
      </c>
      <c r="O1126" s="67">
        <v>-1</v>
      </c>
      <c r="P1126" s="64">
        <v>47395.086666000003</v>
      </c>
      <c r="Q1126" s="64">
        <v>0</v>
      </c>
      <c r="R1126" s="64">
        <v>47395.086666000003</v>
      </c>
      <c r="S1126" s="65">
        <v>-47395.086666000003</v>
      </c>
      <c r="T1126" s="67">
        <v>-1</v>
      </c>
    </row>
    <row r="1127" spans="1:20" ht="14.45" hidden="1" customHeight="1" outlineLevel="4" collapsed="1" x14ac:dyDescent="0.25">
      <c r="A1127" s="47" t="s">
        <v>2</v>
      </c>
      <c r="B1127" s="47" t="s">
        <v>2</v>
      </c>
      <c r="C1127" s="62" t="s">
        <v>2</v>
      </c>
      <c r="D1127" s="63" t="s">
        <v>2</v>
      </c>
      <c r="E1127" s="63" t="s">
        <v>2</v>
      </c>
      <c r="F1127" s="47" t="s">
        <v>2</v>
      </c>
      <c r="H1127" s="64">
        <v>0</v>
      </c>
      <c r="I1127" s="64">
        <v>0</v>
      </c>
      <c r="J1127" s="64">
        <v>0</v>
      </c>
      <c r="K1127" s="64">
        <v>47391</v>
      </c>
      <c r="L1127" s="64">
        <v>0</v>
      </c>
      <c r="M1127" s="64">
        <v>47391</v>
      </c>
      <c r="N1127" s="65">
        <v>-47391</v>
      </c>
      <c r="O1127" s="67">
        <v>-1</v>
      </c>
      <c r="P1127" s="64">
        <v>47391</v>
      </c>
      <c r="Q1127" s="64">
        <v>0</v>
      </c>
      <c r="R1127" s="64">
        <v>47391</v>
      </c>
      <c r="S1127" s="65">
        <v>-47391</v>
      </c>
      <c r="T1127" s="67">
        <v>-1</v>
      </c>
    </row>
    <row r="1128" spans="1:20" ht="14.45" hidden="1" customHeight="1" outlineLevel="4" collapsed="1" x14ac:dyDescent="0.25">
      <c r="A1128" s="47" t="s">
        <v>2</v>
      </c>
      <c r="B1128" s="47" t="s">
        <v>2</v>
      </c>
      <c r="C1128" s="62" t="s">
        <v>2</v>
      </c>
      <c r="D1128" s="63" t="s">
        <v>2</v>
      </c>
      <c r="E1128" s="63" t="s">
        <v>2</v>
      </c>
      <c r="F1128" s="47" t="s">
        <v>2</v>
      </c>
      <c r="H1128" s="64">
        <v>0</v>
      </c>
      <c r="I1128" s="64">
        <v>0</v>
      </c>
      <c r="J1128" s="64">
        <v>0</v>
      </c>
      <c r="K1128" s="64">
        <v>52390.7</v>
      </c>
      <c r="L1128" s="64">
        <v>0</v>
      </c>
      <c r="M1128" s="64">
        <v>52390.7</v>
      </c>
      <c r="N1128" s="65">
        <v>-52390.7</v>
      </c>
      <c r="O1128" s="67">
        <v>-1</v>
      </c>
      <c r="P1128" s="64">
        <v>52602.366667000002</v>
      </c>
      <c r="Q1128" s="64">
        <v>0</v>
      </c>
      <c r="R1128" s="64">
        <v>52602.366667000002</v>
      </c>
      <c r="S1128" s="65">
        <v>-52602.366667000002</v>
      </c>
      <c r="T1128" s="67">
        <v>-1</v>
      </c>
    </row>
    <row r="1129" spans="1:20" ht="14.45" hidden="1" customHeight="1" outlineLevel="4" collapsed="1" x14ac:dyDescent="0.25">
      <c r="A1129" s="47" t="s">
        <v>2</v>
      </c>
      <c r="B1129" s="47" t="s">
        <v>2</v>
      </c>
      <c r="C1129" s="62" t="s">
        <v>2</v>
      </c>
      <c r="D1129" s="63" t="s">
        <v>2</v>
      </c>
      <c r="E1129" s="63" t="s">
        <v>2</v>
      </c>
      <c r="F1129" s="47" t="s">
        <v>2</v>
      </c>
      <c r="H1129" s="64">
        <v>0</v>
      </c>
      <c r="I1129" s="64">
        <v>0</v>
      </c>
      <c r="J1129" s="64">
        <v>0</v>
      </c>
      <c r="K1129" s="64">
        <v>47089.2</v>
      </c>
      <c r="L1129" s="64">
        <v>0</v>
      </c>
      <c r="M1129" s="64">
        <v>47089.2</v>
      </c>
      <c r="N1129" s="65">
        <v>-47089.2</v>
      </c>
      <c r="O1129" s="67">
        <v>-1</v>
      </c>
      <c r="P1129" s="65">
        <v>-26512.62</v>
      </c>
      <c r="Q1129" s="64">
        <v>0</v>
      </c>
      <c r="R1129" s="65">
        <v>-26512.62</v>
      </c>
      <c r="S1129" s="64">
        <v>26512.62</v>
      </c>
      <c r="T1129" s="67">
        <v>-1</v>
      </c>
    </row>
    <row r="1130" spans="1:20" ht="14.45" hidden="1" customHeight="1" outlineLevel="4" collapsed="1" x14ac:dyDescent="0.25">
      <c r="A1130" s="47" t="s">
        <v>2</v>
      </c>
      <c r="B1130" s="47" t="s">
        <v>2</v>
      </c>
      <c r="C1130" s="62" t="s">
        <v>2</v>
      </c>
      <c r="D1130" s="63" t="s">
        <v>2</v>
      </c>
      <c r="E1130" s="63" t="s">
        <v>2</v>
      </c>
      <c r="F1130" s="47" t="s">
        <v>2</v>
      </c>
      <c r="H1130" s="64">
        <v>0</v>
      </c>
      <c r="I1130" s="64">
        <v>0</v>
      </c>
      <c r="J1130" s="64">
        <v>0</v>
      </c>
      <c r="K1130" s="64">
        <v>7801.08</v>
      </c>
      <c r="L1130" s="64">
        <v>0</v>
      </c>
      <c r="M1130" s="64">
        <v>7801.08</v>
      </c>
      <c r="N1130" s="65">
        <v>-7801.08</v>
      </c>
      <c r="O1130" s="67">
        <v>-1</v>
      </c>
      <c r="P1130" s="64">
        <v>25291.143333</v>
      </c>
      <c r="Q1130" s="64">
        <v>0</v>
      </c>
      <c r="R1130" s="64">
        <v>25291.143333</v>
      </c>
      <c r="S1130" s="65">
        <v>-25291.143333</v>
      </c>
      <c r="T1130" s="67">
        <v>-1</v>
      </c>
    </row>
    <row r="1131" spans="1:20" ht="14.45" hidden="1" customHeight="1" outlineLevel="4" collapsed="1" x14ac:dyDescent="0.25">
      <c r="A1131" s="47" t="s">
        <v>2</v>
      </c>
      <c r="B1131" s="47" t="s">
        <v>2</v>
      </c>
      <c r="C1131" s="62" t="s">
        <v>2</v>
      </c>
      <c r="D1131" s="63" t="s">
        <v>2</v>
      </c>
      <c r="E1131" s="63" t="s">
        <v>2</v>
      </c>
      <c r="F1131" s="47" t="s">
        <v>2</v>
      </c>
      <c r="H1131" s="64">
        <v>0</v>
      </c>
      <c r="I1131" s="64">
        <v>0</v>
      </c>
      <c r="J1131" s="64">
        <v>0</v>
      </c>
      <c r="K1131" s="64">
        <v>146.44</v>
      </c>
      <c r="L1131" s="64">
        <v>0</v>
      </c>
      <c r="M1131" s="64">
        <v>146.44</v>
      </c>
      <c r="N1131" s="65">
        <v>-146.44</v>
      </c>
      <c r="O1131" s="67">
        <v>-1</v>
      </c>
      <c r="P1131" s="64">
        <v>748.50666699999999</v>
      </c>
      <c r="Q1131" s="64">
        <v>0</v>
      </c>
      <c r="R1131" s="64">
        <v>748.50666699999999</v>
      </c>
      <c r="S1131" s="65">
        <v>-748.50666699999999</v>
      </c>
      <c r="T1131" s="67">
        <v>-1</v>
      </c>
    </row>
    <row r="1132" spans="1:20" ht="14.45" hidden="1" customHeight="1" outlineLevel="4" collapsed="1" x14ac:dyDescent="0.25">
      <c r="A1132" s="47" t="s">
        <v>2</v>
      </c>
      <c r="B1132" s="47" t="s">
        <v>2</v>
      </c>
      <c r="C1132" s="62" t="s">
        <v>2</v>
      </c>
      <c r="D1132" s="63" t="s">
        <v>2</v>
      </c>
      <c r="E1132" s="63" t="s">
        <v>2</v>
      </c>
      <c r="F1132" s="47" t="s">
        <v>2</v>
      </c>
      <c r="H1132" s="64">
        <v>0</v>
      </c>
      <c r="I1132" s="64">
        <v>0</v>
      </c>
      <c r="J1132" s="64">
        <v>0</v>
      </c>
      <c r="K1132" s="64">
        <v>407.77</v>
      </c>
      <c r="L1132" s="64">
        <v>0</v>
      </c>
      <c r="M1132" s="64">
        <v>407.77</v>
      </c>
      <c r="N1132" s="65">
        <v>-407.77</v>
      </c>
      <c r="O1132" s="67">
        <v>-1</v>
      </c>
      <c r="P1132" s="64">
        <v>9319.1033329999991</v>
      </c>
      <c r="Q1132" s="64">
        <v>0</v>
      </c>
      <c r="R1132" s="64">
        <v>9319.1033329999991</v>
      </c>
      <c r="S1132" s="65">
        <v>-9319.1033329999991</v>
      </c>
      <c r="T1132" s="67">
        <v>-1</v>
      </c>
    </row>
    <row r="1133" spans="1:20" ht="14.45" hidden="1" customHeight="1" outlineLevel="4" collapsed="1" x14ac:dyDescent="0.25">
      <c r="A1133" s="47" t="s">
        <v>2</v>
      </c>
      <c r="B1133" s="47" t="s">
        <v>2</v>
      </c>
      <c r="C1133" s="62" t="s">
        <v>2</v>
      </c>
      <c r="D1133" s="63" t="s">
        <v>2</v>
      </c>
      <c r="E1133" s="63" t="s">
        <v>2</v>
      </c>
      <c r="F1133" s="47" t="s">
        <v>2</v>
      </c>
      <c r="H1133" s="64">
        <v>0</v>
      </c>
      <c r="I1133" s="64">
        <v>0</v>
      </c>
      <c r="J1133" s="64">
        <v>0</v>
      </c>
      <c r="K1133" s="64">
        <v>30934.14</v>
      </c>
      <c r="L1133" s="64">
        <v>0</v>
      </c>
      <c r="M1133" s="64">
        <v>30934.14</v>
      </c>
      <c r="N1133" s="65">
        <v>-30934.14</v>
      </c>
      <c r="O1133" s="67">
        <v>-1</v>
      </c>
      <c r="P1133" s="64">
        <v>30934.14</v>
      </c>
      <c r="Q1133" s="64">
        <v>0</v>
      </c>
      <c r="R1133" s="64">
        <v>30934.14</v>
      </c>
      <c r="S1133" s="65">
        <v>-30934.14</v>
      </c>
      <c r="T1133" s="67">
        <v>-1</v>
      </c>
    </row>
    <row r="1134" spans="1:20" ht="14.45" hidden="1" customHeight="1" outlineLevel="4" collapsed="1" x14ac:dyDescent="0.25">
      <c r="A1134" s="47" t="s">
        <v>2</v>
      </c>
      <c r="B1134" s="47" t="s">
        <v>2</v>
      </c>
      <c r="C1134" s="62" t="s">
        <v>2</v>
      </c>
      <c r="D1134" s="63" t="s">
        <v>2</v>
      </c>
      <c r="E1134" s="63" t="s">
        <v>2</v>
      </c>
      <c r="F1134" s="47" t="s">
        <v>2</v>
      </c>
      <c r="H1134" s="64">
        <v>0</v>
      </c>
      <c r="I1134" s="64">
        <v>0</v>
      </c>
      <c r="J1134" s="64">
        <v>0</v>
      </c>
      <c r="K1134" s="64">
        <v>58190.239999999998</v>
      </c>
      <c r="L1134" s="64">
        <v>0</v>
      </c>
      <c r="M1134" s="64">
        <v>58190.239999999998</v>
      </c>
      <c r="N1134" s="65">
        <v>-58190.239999999998</v>
      </c>
      <c r="O1134" s="67">
        <v>-1</v>
      </c>
      <c r="P1134" s="64">
        <v>58190.239999999998</v>
      </c>
      <c r="Q1134" s="64">
        <v>0</v>
      </c>
      <c r="R1134" s="64">
        <v>58190.239999999998</v>
      </c>
      <c r="S1134" s="65">
        <v>-58190.239999999998</v>
      </c>
      <c r="T1134" s="67">
        <v>-1</v>
      </c>
    </row>
    <row r="1135" spans="1:20" ht="14.45" hidden="1" customHeight="1" outlineLevel="4" collapsed="1" x14ac:dyDescent="0.25">
      <c r="A1135" s="47" t="s">
        <v>2</v>
      </c>
      <c r="B1135" s="47" t="s">
        <v>2</v>
      </c>
      <c r="C1135" s="62" t="s">
        <v>2</v>
      </c>
      <c r="D1135" s="63" t="s">
        <v>2</v>
      </c>
      <c r="E1135" s="63" t="s">
        <v>2</v>
      </c>
      <c r="F1135" s="47" t="s">
        <v>2</v>
      </c>
      <c r="H1135" s="64">
        <v>113707</v>
      </c>
      <c r="I1135" s="64">
        <v>0</v>
      </c>
      <c r="J1135" s="64">
        <v>113707</v>
      </c>
      <c r="K1135" s="64">
        <v>29981.919999999998</v>
      </c>
      <c r="L1135" s="64">
        <v>0</v>
      </c>
      <c r="M1135" s="64">
        <v>29981.919999999998</v>
      </c>
      <c r="N1135" s="64">
        <v>83725.08</v>
      </c>
      <c r="O1135" s="60">
        <v>0.26367699438029318</v>
      </c>
      <c r="P1135" s="64">
        <v>111853.93</v>
      </c>
      <c r="Q1135" s="64">
        <v>0</v>
      </c>
      <c r="R1135" s="64">
        <v>111853.93</v>
      </c>
      <c r="S1135" s="64">
        <v>1853.07</v>
      </c>
      <c r="T1135" s="60">
        <v>0.98370311414424794</v>
      </c>
    </row>
    <row r="1136" spans="1:20" ht="14.45" hidden="1" customHeight="1" outlineLevel="4" collapsed="1" x14ac:dyDescent="0.25">
      <c r="A1136" s="47" t="s">
        <v>2</v>
      </c>
      <c r="B1136" s="47" t="s">
        <v>2</v>
      </c>
      <c r="C1136" s="62" t="s">
        <v>2</v>
      </c>
      <c r="D1136" s="63" t="s">
        <v>2</v>
      </c>
      <c r="E1136" s="63" t="s">
        <v>2</v>
      </c>
      <c r="F1136" s="47" t="s">
        <v>2</v>
      </c>
      <c r="H1136" s="64">
        <v>0</v>
      </c>
      <c r="I1136" s="64">
        <v>0</v>
      </c>
      <c r="J1136" s="64">
        <v>0</v>
      </c>
      <c r="K1136" s="64">
        <v>7951.47</v>
      </c>
      <c r="L1136" s="64">
        <v>17025.900000000001</v>
      </c>
      <c r="M1136" s="64">
        <v>24977.37</v>
      </c>
      <c r="N1136" s="65">
        <v>-24977.37</v>
      </c>
      <c r="O1136" s="67">
        <v>-1</v>
      </c>
      <c r="P1136" s="64">
        <v>38744.639998999999</v>
      </c>
      <c r="Q1136" s="64">
        <v>0</v>
      </c>
      <c r="R1136" s="64">
        <v>38744.639998999999</v>
      </c>
      <c r="S1136" s="65">
        <v>-55770.539999000001</v>
      </c>
      <c r="T1136" s="67">
        <v>-1</v>
      </c>
    </row>
    <row r="1137" spans="1:20" ht="14.45" hidden="1" customHeight="1" outlineLevel="4" collapsed="1" x14ac:dyDescent="0.25">
      <c r="A1137" s="47" t="s">
        <v>2</v>
      </c>
      <c r="B1137" s="47" t="s">
        <v>2</v>
      </c>
      <c r="C1137" s="62" t="s">
        <v>2</v>
      </c>
      <c r="D1137" s="63" t="s">
        <v>2</v>
      </c>
      <c r="E1137" s="63" t="s">
        <v>2</v>
      </c>
      <c r="F1137" s="47" t="s">
        <v>2</v>
      </c>
      <c r="H1137" s="64">
        <v>0</v>
      </c>
      <c r="I1137" s="64">
        <v>0</v>
      </c>
      <c r="J1137" s="64">
        <v>0</v>
      </c>
      <c r="K1137" s="64">
        <v>27453.98</v>
      </c>
      <c r="L1137" s="64">
        <v>346743.66</v>
      </c>
      <c r="M1137" s="64">
        <v>374197.64</v>
      </c>
      <c r="N1137" s="65">
        <v>-374197.64</v>
      </c>
      <c r="O1137" s="67">
        <v>-1</v>
      </c>
      <c r="P1137" s="64">
        <v>171688.986668</v>
      </c>
      <c r="Q1137" s="64">
        <v>0</v>
      </c>
      <c r="R1137" s="64">
        <v>171688.986668</v>
      </c>
      <c r="S1137" s="65">
        <v>-518432.64666799997</v>
      </c>
      <c r="T1137" s="67">
        <v>-1</v>
      </c>
    </row>
    <row r="1138" spans="1:20" ht="14.45" hidden="1" customHeight="1" outlineLevel="4" collapsed="1" x14ac:dyDescent="0.25">
      <c r="A1138" s="47" t="s">
        <v>2</v>
      </c>
      <c r="B1138" s="47" t="s">
        <v>2</v>
      </c>
      <c r="C1138" s="62" t="s">
        <v>2</v>
      </c>
      <c r="D1138" s="63" t="s">
        <v>2</v>
      </c>
      <c r="E1138" s="63" t="s">
        <v>2</v>
      </c>
      <c r="F1138" s="47" t="s">
        <v>2</v>
      </c>
      <c r="H1138" s="64">
        <v>0</v>
      </c>
      <c r="I1138" s="64">
        <v>0</v>
      </c>
      <c r="J1138" s="64">
        <v>0</v>
      </c>
      <c r="K1138" s="64">
        <v>229755.78</v>
      </c>
      <c r="L1138" s="64">
        <v>0</v>
      </c>
      <c r="M1138" s="64">
        <v>229755.78</v>
      </c>
      <c r="N1138" s="65">
        <v>-229755.78</v>
      </c>
      <c r="O1138" s="67">
        <v>-1</v>
      </c>
      <c r="P1138" s="64">
        <v>2583480.2466660002</v>
      </c>
      <c r="Q1138" s="64">
        <v>0</v>
      </c>
      <c r="R1138" s="64">
        <v>2583480.2466660002</v>
      </c>
      <c r="S1138" s="65">
        <v>-2583480.2466660002</v>
      </c>
      <c r="T1138" s="67">
        <v>-1</v>
      </c>
    </row>
    <row r="1139" spans="1:20" outlineLevel="2" collapsed="1" x14ac:dyDescent="0.25">
      <c r="A1139" s="47" t="s">
        <v>2</v>
      </c>
      <c r="B1139" s="47" t="s">
        <v>2</v>
      </c>
      <c r="D1139" s="47" t="s">
        <v>53</v>
      </c>
      <c r="H1139" s="58">
        <v>13500</v>
      </c>
      <c r="I1139" s="58">
        <v>0</v>
      </c>
      <c r="J1139" s="58">
        <v>13500</v>
      </c>
      <c r="K1139" s="58">
        <v>0</v>
      </c>
      <c r="L1139" s="58">
        <v>0</v>
      </c>
      <c r="M1139" s="58">
        <v>0</v>
      </c>
      <c r="N1139" s="58">
        <v>13500</v>
      </c>
      <c r="O1139" s="60">
        <v>0</v>
      </c>
      <c r="P1139" s="58">
        <v>0</v>
      </c>
      <c r="Q1139" s="58">
        <v>9181</v>
      </c>
      <c r="R1139" s="58">
        <v>9181</v>
      </c>
      <c r="S1139" s="58">
        <v>4319</v>
      </c>
      <c r="T1139" s="61">
        <v>0.68007407407407405</v>
      </c>
    </row>
    <row r="1140" spans="1:20" ht="14.45" hidden="1" customHeight="1" outlineLevel="3" collapsed="1" x14ac:dyDescent="0.25">
      <c r="A1140" s="47" t="s">
        <v>2</v>
      </c>
      <c r="B1140" s="47" t="s">
        <v>2</v>
      </c>
      <c r="C1140" s="62" t="s">
        <v>2</v>
      </c>
      <c r="E1140" s="47" t="s">
        <v>2</v>
      </c>
      <c r="H1140" s="58">
        <v>13500</v>
      </c>
      <c r="I1140" s="58">
        <v>0</v>
      </c>
      <c r="J1140" s="58">
        <v>13500</v>
      </c>
      <c r="K1140" s="58">
        <v>0</v>
      </c>
      <c r="L1140" s="58">
        <v>0</v>
      </c>
      <c r="M1140" s="58">
        <v>0</v>
      </c>
      <c r="N1140" s="58">
        <v>13500</v>
      </c>
      <c r="O1140" s="60">
        <v>0</v>
      </c>
      <c r="P1140" s="58">
        <v>0</v>
      </c>
      <c r="Q1140" s="58">
        <v>9181</v>
      </c>
      <c r="R1140" s="58">
        <v>9181</v>
      </c>
      <c r="S1140" s="58">
        <v>4319</v>
      </c>
      <c r="T1140" s="61">
        <v>0.68007407407407405</v>
      </c>
    </row>
    <row r="1141" spans="1:20" ht="14.45" hidden="1" customHeight="1" outlineLevel="4" collapsed="1" x14ac:dyDescent="0.25">
      <c r="A1141" s="47" t="s">
        <v>2</v>
      </c>
      <c r="B1141" s="47" t="s">
        <v>2</v>
      </c>
      <c r="C1141" s="62" t="s">
        <v>2</v>
      </c>
      <c r="D1141" s="63" t="s">
        <v>2</v>
      </c>
      <c r="E1141" s="63" t="s">
        <v>2</v>
      </c>
      <c r="F1141" s="47" t="s">
        <v>2</v>
      </c>
      <c r="H1141" s="64">
        <v>13500</v>
      </c>
      <c r="I1141" s="64">
        <v>0</v>
      </c>
      <c r="J1141" s="64">
        <v>13500</v>
      </c>
      <c r="K1141" s="64">
        <v>0</v>
      </c>
      <c r="L1141" s="64">
        <v>0</v>
      </c>
      <c r="M1141" s="64">
        <v>0</v>
      </c>
      <c r="N1141" s="64">
        <v>13500</v>
      </c>
      <c r="O1141" s="60">
        <v>0</v>
      </c>
      <c r="P1141" s="64">
        <v>0</v>
      </c>
      <c r="Q1141" s="64">
        <v>9181</v>
      </c>
      <c r="R1141" s="64">
        <v>9181</v>
      </c>
      <c r="S1141" s="64">
        <v>4319</v>
      </c>
      <c r="T1141" s="60">
        <v>0.68007407407407405</v>
      </c>
    </row>
    <row r="1142" spans="1:20" outlineLevel="2" collapsed="1" x14ac:dyDescent="0.25">
      <c r="A1142" s="47" t="s">
        <v>2</v>
      </c>
      <c r="B1142" s="47" t="s">
        <v>2</v>
      </c>
      <c r="D1142" s="47" t="s">
        <v>56</v>
      </c>
      <c r="H1142" s="58">
        <v>1187379</v>
      </c>
      <c r="I1142" s="58">
        <v>0</v>
      </c>
      <c r="J1142" s="58">
        <v>1187379</v>
      </c>
      <c r="K1142" s="58">
        <v>200715.67</v>
      </c>
      <c r="L1142" s="58">
        <v>0</v>
      </c>
      <c r="M1142" s="58">
        <v>200715.67</v>
      </c>
      <c r="N1142" s="58">
        <v>986663.33</v>
      </c>
      <c r="O1142" s="60">
        <v>0.16904094648802109</v>
      </c>
      <c r="P1142" s="58">
        <v>417465.383332</v>
      </c>
      <c r="Q1142" s="58">
        <v>764906</v>
      </c>
      <c r="R1142" s="58">
        <v>1182371.3833320001</v>
      </c>
      <c r="S1142" s="58">
        <v>5007.6166679999997</v>
      </c>
      <c r="T1142" s="61">
        <v>0.99578262992018551</v>
      </c>
    </row>
    <row r="1143" spans="1:20" ht="14.45" hidden="1" customHeight="1" outlineLevel="3" collapsed="1" x14ac:dyDescent="0.25">
      <c r="A1143" s="47" t="s">
        <v>2</v>
      </c>
      <c r="B1143" s="47" t="s">
        <v>2</v>
      </c>
      <c r="C1143" s="62" t="s">
        <v>2</v>
      </c>
      <c r="E1143" s="47" t="s">
        <v>2</v>
      </c>
      <c r="H1143" s="58">
        <v>1187379</v>
      </c>
      <c r="I1143" s="58">
        <v>0</v>
      </c>
      <c r="J1143" s="58">
        <v>1187379</v>
      </c>
      <c r="K1143" s="58">
        <v>200715.67</v>
      </c>
      <c r="L1143" s="58">
        <v>0</v>
      </c>
      <c r="M1143" s="58">
        <v>200715.67</v>
      </c>
      <c r="N1143" s="58">
        <v>986663.33</v>
      </c>
      <c r="O1143" s="60">
        <v>0.16904094648802109</v>
      </c>
      <c r="P1143" s="58">
        <v>417465.383332</v>
      </c>
      <c r="Q1143" s="58">
        <v>764906</v>
      </c>
      <c r="R1143" s="58">
        <v>1182371.3833320001</v>
      </c>
      <c r="S1143" s="58">
        <v>5007.6166679999997</v>
      </c>
      <c r="T1143" s="61">
        <v>0.99578262992018551</v>
      </c>
    </row>
    <row r="1144" spans="1:20" ht="14.45" hidden="1" customHeight="1" outlineLevel="4" collapsed="1" x14ac:dyDescent="0.25">
      <c r="A1144" s="47" t="s">
        <v>2</v>
      </c>
      <c r="B1144" s="47" t="s">
        <v>2</v>
      </c>
      <c r="C1144" s="62" t="s">
        <v>2</v>
      </c>
      <c r="D1144" s="63" t="s">
        <v>2</v>
      </c>
      <c r="E1144" s="63" t="s">
        <v>2</v>
      </c>
      <c r="F1144" s="47" t="s">
        <v>2</v>
      </c>
      <c r="H1144" s="64">
        <v>1187379</v>
      </c>
      <c r="I1144" s="64">
        <v>0</v>
      </c>
      <c r="J1144" s="64">
        <v>1187379</v>
      </c>
      <c r="K1144" s="64">
        <v>200715.67</v>
      </c>
      <c r="L1144" s="64">
        <v>0</v>
      </c>
      <c r="M1144" s="64">
        <v>200715.67</v>
      </c>
      <c r="N1144" s="64">
        <v>986663.33</v>
      </c>
      <c r="O1144" s="60">
        <v>0.16904094648802109</v>
      </c>
      <c r="P1144" s="64">
        <v>508260.263332</v>
      </c>
      <c r="Q1144" s="64">
        <v>764906</v>
      </c>
      <c r="R1144" s="64">
        <v>1273166.263332</v>
      </c>
      <c r="S1144" s="65">
        <v>-85787.263332000002</v>
      </c>
      <c r="T1144" s="60">
        <v>1.0722492677839173</v>
      </c>
    </row>
    <row r="1145" spans="1:20" ht="14.45" hidden="1" customHeight="1" outlineLevel="4" collapsed="1" x14ac:dyDescent="0.25">
      <c r="A1145" s="47" t="s">
        <v>2</v>
      </c>
      <c r="B1145" s="47" t="s">
        <v>2</v>
      </c>
      <c r="C1145" s="62" t="s">
        <v>2</v>
      </c>
      <c r="D1145" s="63" t="s">
        <v>2</v>
      </c>
      <c r="E1145" s="63" t="s">
        <v>2</v>
      </c>
      <c r="F1145" s="47" t="s">
        <v>2</v>
      </c>
      <c r="H1145" s="64">
        <v>0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64">
        <v>0</v>
      </c>
      <c r="O1145" s="60">
        <v>0</v>
      </c>
      <c r="P1145" s="65">
        <v>-90794.880000000005</v>
      </c>
      <c r="Q1145" s="64">
        <v>0</v>
      </c>
      <c r="R1145" s="65">
        <v>-90794.880000000005</v>
      </c>
      <c r="S1145" s="64">
        <v>90794.880000000005</v>
      </c>
      <c r="T1145" s="67">
        <v>-1</v>
      </c>
    </row>
    <row r="1146" spans="1:20" outlineLevel="2" collapsed="1" x14ac:dyDescent="0.25">
      <c r="A1146" s="47" t="s">
        <v>2</v>
      </c>
      <c r="B1146" s="47" t="s">
        <v>2</v>
      </c>
      <c r="D1146" s="47" t="s">
        <v>57</v>
      </c>
      <c r="H1146" s="58">
        <v>8162</v>
      </c>
      <c r="I1146" s="58">
        <v>0</v>
      </c>
      <c r="J1146" s="58">
        <v>8162</v>
      </c>
      <c r="K1146" s="58">
        <v>0</v>
      </c>
      <c r="L1146" s="58">
        <v>0</v>
      </c>
      <c r="M1146" s="58">
        <v>0</v>
      </c>
      <c r="N1146" s="58">
        <v>8162</v>
      </c>
      <c r="O1146" s="60">
        <v>0</v>
      </c>
      <c r="P1146" s="58">
        <v>0</v>
      </c>
      <c r="Q1146" s="58">
        <v>0</v>
      </c>
      <c r="R1146" s="58">
        <v>0</v>
      </c>
      <c r="S1146" s="58">
        <v>8162</v>
      </c>
      <c r="T1146" s="61">
        <v>0</v>
      </c>
    </row>
    <row r="1147" spans="1:20" ht="14.45" hidden="1" customHeight="1" outlineLevel="3" collapsed="1" x14ac:dyDescent="0.25">
      <c r="A1147" s="47" t="s">
        <v>2</v>
      </c>
      <c r="B1147" s="47" t="s">
        <v>2</v>
      </c>
      <c r="C1147" s="62" t="s">
        <v>2</v>
      </c>
      <c r="E1147" s="47" t="s">
        <v>2</v>
      </c>
      <c r="H1147" s="58">
        <v>8162</v>
      </c>
      <c r="I1147" s="58">
        <v>0</v>
      </c>
      <c r="J1147" s="58">
        <v>8162</v>
      </c>
      <c r="K1147" s="58">
        <v>0</v>
      </c>
      <c r="L1147" s="58">
        <v>0</v>
      </c>
      <c r="M1147" s="58">
        <v>0</v>
      </c>
      <c r="N1147" s="58">
        <v>8162</v>
      </c>
      <c r="O1147" s="60">
        <v>0</v>
      </c>
      <c r="P1147" s="58">
        <v>0</v>
      </c>
      <c r="Q1147" s="58">
        <v>0</v>
      </c>
      <c r="R1147" s="58">
        <v>0</v>
      </c>
      <c r="S1147" s="58">
        <v>8162</v>
      </c>
      <c r="T1147" s="61">
        <v>0</v>
      </c>
    </row>
    <row r="1148" spans="1:20" ht="14.45" hidden="1" customHeight="1" outlineLevel="4" collapsed="1" x14ac:dyDescent="0.25">
      <c r="A1148" s="47" t="s">
        <v>2</v>
      </c>
      <c r="B1148" s="47" t="s">
        <v>2</v>
      </c>
      <c r="C1148" s="62" t="s">
        <v>2</v>
      </c>
      <c r="D1148" s="63" t="s">
        <v>2</v>
      </c>
      <c r="E1148" s="63" t="s">
        <v>2</v>
      </c>
      <c r="F1148" s="47" t="s">
        <v>2</v>
      </c>
      <c r="H1148" s="64">
        <v>8162</v>
      </c>
      <c r="I1148" s="64">
        <v>0</v>
      </c>
      <c r="J1148" s="64">
        <v>8162</v>
      </c>
      <c r="K1148" s="64">
        <v>0</v>
      </c>
      <c r="L1148" s="64">
        <v>0</v>
      </c>
      <c r="M1148" s="64">
        <v>0</v>
      </c>
      <c r="N1148" s="64">
        <v>8162</v>
      </c>
      <c r="O1148" s="60">
        <v>0</v>
      </c>
      <c r="P1148" s="64">
        <v>0</v>
      </c>
      <c r="Q1148" s="64">
        <v>0</v>
      </c>
      <c r="R1148" s="64">
        <v>0</v>
      </c>
      <c r="S1148" s="64">
        <v>8162</v>
      </c>
      <c r="T1148" s="60">
        <v>0</v>
      </c>
    </row>
    <row r="1149" spans="1:20" outlineLevel="2" collapsed="1" x14ac:dyDescent="0.25">
      <c r="A1149" s="47" t="s">
        <v>2</v>
      </c>
      <c r="B1149" s="47" t="s">
        <v>2</v>
      </c>
      <c r="D1149" s="47" t="s">
        <v>58</v>
      </c>
      <c r="H1149" s="58">
        <v>442444</v>
      </c>
      <c r="I1149" s="58">
        <v>0</v>
      </c>
      <c r="J1149" s="58">
        <v>442444</v>
      </c>
      <c r="K1149" s="58">
        <v>33549.29</v>
      </c>
      <c r="L1149" s="58">
        <v>2250</v>
      </c>
      <c r="M1149" s="58">
        <v>35799.29</v>
      </c>
      <c r="N1149" s="58">
        <v>406644.71</v>
      </c>
      <c r="O1149" s="60">
        <v>8.0912590067895598E-2</v>
      </c>
      <c r="P1149" s="58">
        <v>378240.46666500001</v>
      </c>
      <c r="Q1149" s="58">
        <v>73130</v>
      </c>
      <c r="R1149" s="58">
        <v>451370.46666500001</v>
      </c>
      <c r="S1149" s="59">
        <v>-11176.466665</v>
      </c>
      <c r="T1149" s="61">
        <v>1.0252607486258147</v>
      </c>
    </row>
    <row r="1150" spans="1:20" ht="14.45" hidden="1" customHeight="1" outlineLevel="3" collapsed="1" x14ac:dyDescent="0.25">
      <c r="A1150" s="47" t="s">
        <v>2</v>
      </c>
      <c r="B1150" s="47" t="s">
        <v>2</v>
      </c>
      <c r="C1150" s="62" t="s">
        <v>2</v>
      </c>
      <c r="E1150" s="47" t="s">
        <v>2</v>
      </c>
      <c r="H1150" s="58">
        <v>442444</v>
      </c>
      <c r="I1150" s="58">
        <v>0</v>
      </c>
      <c r="J1150" s="58">
        <v>442444</v>
      </c>
      <c r="K1150" s="58">
        <v>33549.29</v>
      </c>
      <c r="L1150" s="58">
        <v>2250</v>
      </c>
      <c r="M1150" s="58">
        <v>35799.29</v>
      </c>
      <c r="N1150" s="58">
        <v>406644.71</v>
      </c>
      <c r="O1150" s="60">
        <v>8.0912590067895598E-2</v>
      </c>
      <c r="P1150" s="58">
        <v>378240.46666500001</v>
      </c>
      <c r="Q1150" s="58">
        <v>73130</v>
      </c>
      <c r="R1150" s="58">
        <v>451370.46666500001</v>
      </c>
      <c r="S1150" s="59">
        <v>-11176.466665</v>
      </c>
      <c r="T1150" s="61">
        <v>1.0252607486258147</v>
      </c>
    </row>
    <row r="1151" spans="1:20" ht="14.45" hidden="1" customHeight="1" outlineLevel="4" collapsed="1" x14ac:dyDescent="0.25">
      <c r="A1151" s="47" t="s">
        <v>2</v>
      </c>
      <c r="B1151" s="47" t="s">
        <v>2</v>
      </c>
      <c r="C1151" s="62" t="s">
        <v>2</v>
      </c>
      <c r="D1151" s="63" t="s">
        <v>2</v>
      </c>
      <c r="E1151" s="63" t="s">
        <v>2</v>
      </c>
      <c r="F1151" s="47" t="s">
        <v>2</v>
      </c>
      <c r="H1151" s="64">
        <v>442444</v>
      </c>
      <c r="I1151" s="64">
        <v>0</v>
      </c>
      <c r="J1151" s="64">
        <v>442444</v>
      </c>
      <c r="K1151" s="64">
        <v>33549.29</v>
      </c>
      <c r="L1151" s="64">
        <v>2250</v>
      </c>
      <c r="M1151" s="64">
        <v>35799.29</v>
      </c>
      <c r="N1151" s="64">
        <v>406644.71</v>
      </c>
      <c r="O1151" s="60">
        <v>8.0912590067895598E-2</v>
      </c>
      <c r="P1151" s="64">
        <v>378240.46666500001</v>
      </c>
      <c r="Q1151" s="64">
        <v>73130</v>
      </c>
      <c r="R1151" s="64">
        <v>451370.46666500001</v>
      </c>
      <c r="S1151" s="65">
        <v>-11176.466665</v>
      </c>
      <c r="T1151" s="60">
        <v>1.0252607486258147</v>
      </c>
    </row>
    <row r="1152" spans="1:20" outlineLevel="2" collapsed="1" x14ac:dyDescent="0.25">
      <c r="A1152" s="47" t="s">
        <v>2</v>
      </c>
      <c r="B1152" s="47" t="s">
        <v>2</v>
      </c>
      <c r="D1152" s="47" t="s">
        <v>59</v>
      </c>
      <c r="H1152" s="58">
        <v>64255</v>
      </c>
      <c r="I1152" s="58">
        <v>0</v>
      </c>
      <c r="J1152" s="58">
        <v>64255</v>
      </c>
      <c r="K1152" s="58">
        <v>12570.86</v>
      </c>
      <c r="L1152" s="58">
        <v>0</v>
      </c>
      <c r="M1152" s="58">
        <v>12570.86</v>
      </c>
      <c r="N1152" s="58">
        <v>51684.14</v>
      </c>
      <c r="O1152" s="60">
        <v>0.19564018364329624</v>
      </c>
      <c r="P1152" s="59">
        <v>-132956.5</v>
      </c>
      <c r="Q1152" s="58">
        <v>198609</v>
      </c>
      <c r="R1152" s="58">
        <v>65652.5</v>
      </c>
      <c r="S1152" s="59">
        <v>-1397.5</v>
      </c>
      <c r="T1152" s="61">
        <v>1.0217492802116568</v>
      </c>
    </row>
    <row r="1153" spans="1:20" ht="14.45" hidden="1" customHeight="1" outlineLevel="3" collapsed="1" x14ac:dyDescent="0.25">
      <c r="A1153" s="47" t="s">
        <v>2</v>
      </c>
      <c r="B1153" s="47" t="s">
        <v>2</v>
      </c>
      <c r="C1153" s="62" t="s">
        <v>2</v>
      </c>
      <c r="E1153" s="47" t="s">
        <v>2</v>
      </c>
      <c r="H1153" s="58">
        <v>64255</v>
      </c>
      <c r="I1153" s="58">
        <v>0</v>
      </c>
      <c r="J1153" s="58">
        <v>64255</v>
      </c>
      <c r="K1153" s="58">
        <v>12570.86</v>
      </c>
      <c r="L1153" s="58">
        <v>0</v>
      </c>
      <c r="M1153" s="58">
        <v>12570.86</v>
      </c>
      <c r="N1153" s="58">
        <v>51684.14</v>
      </c>
      <c r="O1153" s="60">
        <v>0.19564018364329624</v>
      </c>
      <c r="P1153" s="59">
        <v>-132956.5</v>
      </c>
      <c r="Q1153" s="58">
        <v>198609</v>
      </c>
      <c r="R1153" s="58">
        <v>65652.5</v>
      </c>
      <c r="S1153" s="59">
        <v>-1397.5</v>
      </c>
      <c r="T1153" s="61">
        <v>1.0217492802116568</v>
      </c>
    </row>
    <row r="1154" spans="1:20" ht="14.45" hidden="1" customHeight="1" outlineLevel="4" collapsed="1" x14ac:dyDescent="0.25">
      <c r="A1154" s="47" t="s">
        <v>2</v>
      </c>
      <c r="B1154" s="47" t="s">
        <v>2</v>
      </c>
      <c r="C1154" s="62" t="s">
        <v>2</v>
      </c>
      <c r="D1154" s="63" t="s">
        <v>2</v>
      </c>
      <c r="E1154" s="63" t="s">
        <v>2</v>
      </c>
      <c r="F1154" s="47" t="s">
        <v>2</v>
      </c>
      <c r="H1154" s="64">
        <v>64255</v>
      </c>
      <c r="I1154" s="64">
        <v>0</v>
      </c>
      <c r="J1154" s="64">
        <v>64255</v>
      </c>
      <c r="K1154" s="64">
        <v>12570.86</v>
      </c>
      <c r="L1154" s="64">
        <v>0</v>
      </c>
      <c r="M1154" s="64">
        <v>12570.86</v>
      </c>
      <c r="N1154" s="64">
        <v>51684.14</v>
      </c>
      <c r="O1154" s="60">
        <v>0.19564018364329624</v>
      </c>
      <c r="P1154" s="65">
        <v>-132956.5</v>
      </c>
      <c r="Q1154" s="64">
        <v>198609</v>
      </c>
      <c r="R1154" s="64">
        <v>65652.5</v>
      </c>
      <c r="S1154" s="65">
        <v>-1397.5</v>
      </c>
      <c r="T1154" s="60">
        <v>1.0217492802116568</v>
      </c>
    </row>
    <row r="1155" spans="1:20" outlineLevel="2" collapsed="1" x14ac:dyDescent="0.25">
      <c r="A1155" s="47" t="s">
        <v>2</v>
      </c>
      <c r="B1155" s="47" t="s">
        <v>2</v>
      </c>
      <c r="D1155" s="47" t="s">
        <v>100</v>
      </c>
      <c r="H1155" s="58">
        <v>0</v>
      </c>
      <c r="I1155" s="58">
        <v>0</v>
      </c>
      <c r="J1155" s="58">
        <v>0</v>
      </c>
      <c r="K1155" s="58">
        <v>30445.15</v>
      </c>
      <c r="L1155" s="58">
        <v>0</v>
      </c>
      <c r="M1155" s="58">
        <v>30445.15</v>
      </c>
      <c r="N1155" s="59">
        <v>-30445.15</v>
      </c>
      <c r="O1155" s="67">
        <v>-1</v>
      </c>
      <c r="P1155" s="58">
        <v>304451.5</v>
      </c>
      <c r="Q1155" s="59">
        <v>-240000</v>
      </c>
      <c r="R1155" s="58">
        <v>64451.5</v>
      </c>
      <c r="S1155" s="59">
        <v>-64451.5</v>
      </c>
      <c r="T1155" s="72">
        <v>-1</v>
      </c>
    </row>
    <row r="1156" spans="1:20" ht="14.45" hidden="1" customHeight="1" outlineLevel="3" collapsed="1" x14ac:dyDescent="0.25">
      <c r="A1156" s="47" t="s">
        <v>2</v>
      </c>
      <c r="B1156" s="47" t="s">
        <v>2</v>
      </c>
      <c r="C1156" s="62" t="s">
        <v>2</v>
      </c>
      <c r="E1156" s="47" t="s">
        <v>2</v>
      </c>
      <c r="H1156" s="58">
        <v>0</v>
      </c>
      <c r="I1156" s="58">
        <v>0</v>
      </c>
      <c r="J1156" s="58">
        <v>0</v>
      </c>
      <c r="K1156" s="58">
        <v>30445.15</v>
      </c>
      <c r="L1156" s="58">
        <v>0</v>
      </c>
      <c r="M1156" s="58">
        <v>30445.15</v>
      </c>
      <c r="N1156" s="59">
        <v>-30445.15</v>
      </c>
      <c r="O1156" s="67">
        <v>-1</v>
      </c>
      <c r="P1156" s="58">
        <v>304451.5</v>
      </c>
      <c r="Q1156" s="59">
        <v>-240000</v>
      </c>
      <c r="R1156" s="58">
        <v>64451.5</v>
      </c>
      <c r="S1156" s="59">
        <v>-64451.5</v>
      </c>
      <c r="T1156" s="72">
        <v>-1</v>
      </c>
    </row>
    <row r="1157" spans="1:20" ht="14.45" hidden="1" customHeight="1" outlineLevel="4" collapsed="1" x14ac:dyDescent="0.25">
      <c r="A1157" s="47" t="s">
        <v>2</v>
      </c>
      <c r="B1157" s="47" t="s">
        <v>2</v>
      </c>
      <c r="C1157" s="62" t="s">
        <v>2</v>
      </c>
      <c r="D1157" s="63" t="s">
        <v>2</v>
      </c>
      <c r="E1157" s="63" t="s">
        <v>2</v>
      </c>
      <c r="F1157" s="47" t="s">
        <v>2</v>
      </c>
      <c r="H1157" s="64">
        <v>0</v>
      </c>
      <c r="I1157" s="64">
        <v>0</v>
      </c>
      <c r="J1157" s="64">
        <v>0</v>
      </c>
      <c r="K1157" s="64">
        <v>30445.15</v>
      </c>
      <c r="L1157" s="64">
        <v>0</v>
      </c>
      <c r="M1157" s="64">
        <v>30445.15</v>
      </c>
      <c r="N1157" s="65">
        <v>-30445.15</v>
      </c>
      <c r="O1157" s="67">
        <v>-1</v>
      </c>
      <c r="P1157" s="64">
        <v>304451.5</v>
      </c>
      <c r="Q1157" s="65">
        <v>-240000</v>
      </c>
      <c r="R1157" s="64">
        <v>64451.5</v>
      </c>
      <c r="S1157" s="65">
        <v>-64451.5</v>
      </c>
      <c r="T1157" s="67">
        <v>-1</v>
      </c>
    </row>
    <row r="1158" spans="1:20" outlineLevel="1" x14ac:dyDescent="0.25">
      <c r="A1158" s="52" t="s">
        <v>2</v>
      </c>
      <c r="B1158" s="52" t="s">
        <v>2</v>
      </c>
      <c r="C1158" s="66" t="s">
        <v>60</v>
      </c>
      <c r="H1158" s="54">
        <v>349000</v>
      </c>
      <c r="I1158" s="54">
        <v>0</v>
      </c>
      <c r="J1158" s="54">
        <v>349000</v>
      </c>
      <c r="K1158" s="54">
        <v>10827.24</v>
      </c>
      <c r="L1158" s="54">
        <v>0</v>
      </c>
      <c r="M1158" s="54">
        <v>10827.24</v>
      </c>
      <c r="N1158" s="54">
        <v>338172.76</v>
      </c>
      <c r="O1158" s="56">
        <v>3.1023610315186245E-2</v>
      </c>
      <c r="P1158" s="54">
        <v>23002.483332</v>
      </c>
      <c r="Q1158" s="54">
        <v>300000</v>
      </c>
      <c r="R1158" s="54">
        <v>323002.48333199997</v>
      </c>
      <c r="S1158" s="54">
        <v>25997.516668</v>
      </c>
      <c r="T1158" s="57">
        <v>0.92550854822922635</v>
      </c>
    </row>
    <row r="1159" spans="1:20" outlineLevel="2" collapsed="1" x14ac:dyDescent="0.25">
      <c r="A1159" s="47" t="s">
        <v>2</v>
      </c>
      <c r="B1159" s="47" t="s">
        <v>2</v>
      </c>
      <c r="D1159" s="47" t="s">
        <v>61</v>
      </c>
      <c r="H1159" s="58">
        <v>349000</v>
      </c>
      <c r="I1159" s="58">
        <v>0</v>
      </c>
      <c r="J1159" s="58">
        <v>349000</v>
      </c>
      <c r="K1159" s="58">
        <v>10827.24</v>
      </c>
      <c r="L1159" s="58">
        <v>0</v>
      </c>
      <c r="M1159" s="58">
        <v>10827.24</v>
      </c>
      <c r="N1159" s="58">
        <v>338172.76</v>
      </c>
      <c r="O1159" s="60">
        <v>3.1023610315186245E-2</v>
      </c>
      <c r="P1159" s="58">
        <v>23002.483332</v>
      </c>
      <c r="Q1159" s="58">
        <v>300000</v>
      </c>
      <c r="R1159" s="58">
        <v>323002.48333199997</v>
      </c>
      <c r="S1159" s="58">
        <v>25997.516668</v>
      </c>
      <c r="T1159" s="61">
        <v>0.92550854822922635</v>
      </c>
    </row>
    <row r="1160" spans="1:20" ht="14.45" hidden="1" customHeight="1" outlineLevel="3" collapsed="1" x14ac:dyDescent="0.25">
      <c r="A1160" s="47" t="s">
        <v>2</v>
      </c>
      <c r="B1160" s="47" t="s">
        <v>2</v>
      </c>
      <c r="C1160" s="62" t="s">
        <v>2</v>
      </c>
      <c r="E1160" s="47" t="s">
        <v>2</v>
      </c>
      <c r="H1160" s="58">
        <v>349000</v>
      </c>
      <c r="I1160" s="58">
        <v>0</v>
      </c>
      <c r="J1160" s="58">
        <v>349000</v>
      </c>
      <c r="K1160" s="58">
        <v>10827.24</v>
      </c>
      <c r="L1160" s="58">
        <v>0</v>
      </c>
      <c r="M1160" s="58">
        <v>10827.24</v>
      </c>
      <c r="N1160" s="58">
        <v>338172.76</v>
      </c>
      <c r="O1160" s="60">
        <v>3.1023610315186245E-2</v>
      </c>
      <c r="P1160" s="58">
        <v>23002.483332</v>
      </c>
      <c r="Q1160" s="58">
        <v>300000</v>
      </c>
      <c r="R1160" s="58">
        <v>323002.48333199997</v>
      </c>
      <c r="S1160" s="58">
        <v>25997.516668</v>
      </c>
      <c r="T1160" s="61">
        <v>0.92550854822922635</v>
      </c>
    </row>
    <row r="1161" spans="1:20" ht="14.45" hidden="1" customHeight="1" outlineLevel="4" collapsed="1" x14ac:dyDescent="0.25">
      <c r="A1161" s="47" t="s">
        <v>2</v>
      </c>
      <c r="B1161" s="47" t="s">
        <v>2</v>
      </c>
      <c r="C1161" s="62" t="s">
        <v>2</v>
      </c>
      <c r="D1161" s="63" t="s">
        <v>2</v>
      </c>
      <c r="E1161" s="63" t="s">
        <v>2</v>
      </c>
      <c r="F1161" s="47" t="s">
        <v>2</v>
      </c>
      <c r="H1161" s="64">
        <v>349000</v>
      </c>
      <c r="I1161" s="64">
        <v>0</v>
      </c>
      <c r="J1161" s="64">
        <v>349000</v>
      </c>
      <c r="K1161" s="64">
        <v>10827.24</v>
      </c>
      <c r="L1161" s="64">
        <v>0</v>
      </c>
      <c r="M1161" s="64">
        <v>10827.24</v>
      </c>
      <c r="N1161" s="64">
        <v>338172.76</v>
      </c>
      <c r="O1161" s="60">
        <v>3.1023610315186245E-2</v>
      </c>
      <c r="P1161" s="64">
        <v>23002.483332</v>
      </c>
      <c r="Q1161" s="64">
        <v>300000</v>
      </c>
      <c r="R1161" s="64">
        <v>323002.48333199997</v>
      </c>
      <c r="S1161" s="64">
        <v>25997.516668</v>
      </c>
      <c r="T1161" s="60">
        <v>0.92550854822922635</v>
      </c>
    </row>
    <row r="1162" spans="1:20" outlineLevel="1" x14ac:dyDescent="0.25">
      <c r="A1162" s="52" t="s">
        <v>2</v>
      </c>
      <c r="B1162" s="52" t="s">
        <v>2</v>
      </c>
      <c r="C1162" s="66" t="s">
        <v>62</v>
      </c>
      <c r="H1162" s="54">
        <v>1048947</v>
      </c>
      <c r="I1162" s="54">
        <v>0</v>
      </c>
      <c r="J1162" s="54">
        <v>1048947</v>
      </c>
      <c r="K1162" s="54">
        <v>262959.15000000002</v>
      </c>
      <c r="L1162" s="54">
        <v>17736.03</v>
      </c>
      <c r="M1162" s="54">
        <v>280695.18</v>
      </c>
      <c r="N1162" s="54">
        <v>768251.82</v>
      </c>
      <c r="O1162" s="56">
        <v>0.26759710452482349</v>
      </c>
      <c r="P1162" s="54">
        <v>1107075.1866659999</v>
      </c>
      <c r="Q1162" s="55">
        <v>-70274</v>
      </c>
      <c r="R1162" s="54">
        <v>1036801.1866660001</v>
      </c>
      <c r="S1162" s="55">
        <v>-5590.2166660000003</v>
      </c>
      <c r="T1162" s="57">
        <v>1.0053293604595848</v>
      </c>
    </row>
    <row r="1163" spans="1:20" outlineLevel="2" collapsed="1" x14ac:dyDescent="0.25">
      <c r="A1163" s="47" t="s">
        <v>2</v>
      </c>
      <c r="B1163" s="47" t="s">
        <v>2</v>
      </c>
      <c r="D1163" s="47" t="s">
        <v>63</v>
      </c>
      <c r="H1163" s="58">
        <v>709399</v>
      </c>
      <c r="I1163" s="58">
        <v>0</v>
      </c>
      <c r="J1163" s="58">
        <v>709399</v>
      </c>
      <c r="K1163" s="58">
        <v>200211.68</v>
      </c>
      <c r="L1163" s="58">
        <v>16962</v>
      </c>
      <c r="M1163" s="58">
        <v>217173.68</v>
      </c>
      <c r="N1163" s="58">
        <v>492225.32</v>
      </c>
      <c r="O1163" s="60">
        <v>0.30613756151333732</v>
      </c>
      <c r="P1163" s="58">
        <v>639029.253333</v>
      </c>
      <c r="Q1163" s="58">
        <v>53408</v>
      </c>
      <c r="R1163" s="58">
        <v>692437.253333</v>
      </c>
      <c r="S1163" s="59">
        <v>-0.25333299999999997</v>
      </c>
      <c r="T1163" s="61">
        <v>1.0000003571093277</v>
      </c>
    </row>
    <row r="1164" spans="1:20" ht="14.45" hidden="1" customHeight="1" outlineLevel="3" collapsed="1" x14ac:dyDescent="0.25">
      <c r="A1164" s="47" t="s">
        <v>2</v>
      </c>
      <c r="B1164" s="47" t="s">
        <v>2</v>
      </c>
      <c r="C1164" s="62" t="s">
        <v>2</v>
      </c>
      <c r="E1164" s="47" t="s">
        <v>2</v>
      </c>
      <c r="H1164" s="58">
        <v>709399</v>
      </c>
      <c r="I1164" s="58">
        <v>0</v>
      </c>
      <c r="J1164" s="58">
        <v>709399</v>
      </c>
      <c r="K1164" s="58">
        <v>200211.68</v>
      </c>
      <c r="L1164" s="58">
        <v>16962</v>
      </c>
      <c r="M1164" s="58">
        <v>217173.68</v>
      </c>
      <c r="N1164" s="58">
        <v>492225.32</v>
      </c>
      <c r="O1164" s="60">
        <v>0.30613756151333732</v>
      </c>
      <c r="P1164" s="58">
        <v>639029.253333</v>
      </c>
      <c r="Q1164" s="58">
        <v>53408</v>
      </c>
      <c r="R1164" s="58">
        <v>692437.253333</v>
      </c>
      <c r="S1164" s="59">
        <v>-0.25333299999999997</v>
      </c>
      <c r="T1164" s="61">
        <v>1.0000003571093277</v>
      </c>
    </row>
    <row r="1165" spans="1:20" ht="14.45" hidden="1" customHeight="1" outlineLevel="4" collapsed="1" x14ac:dyDescent="0.25">
      <c r="A1165" s="47" t="s">
        <v>2</v>
      </c>
      <c r="B1165" s="47" t="s">
        <v>2</v>
      </c>
      <c r="C1165" s="62" t="s">
        <v>2</v>
      </c>
      <c r="D1165" s="63" t="s">
        <v>2</v>
      </c>
      <c r="E1165" s="63" t="s">
        <v>2</v>
      </c>
      <c r="F1165" s="47" t="s">
        <v>2</v>
      </c>
      <c r="H1165" s="64">
        <v>709399</v>
      </c>
      <c r="I1165" s="64">
        <v>0</v>
      </c>
      <c r="J1165" s="64">
        <v>709399</v>
      </c>
      <c r="K1165" s="64">
        <v>200211.68</v>
      </c>
      <c r="L1165" s="64">
        <v>16962</v>
      </c>
      <c r="M1165" s="64">
        <v>217173.68</v>
      </c>
      <c r="N1165" s="64">
        <v>492225.32</v>
      </c>
      <c r="O1165" s="60">
        <v>0.30613756151333732</v>
      </c>
      <c r="P1165" s="64">
        <v>639029.253333</v>
      </c>
      <c r="Q1165" s="64">
        <v>53408</v>
      </c>
      <c r="R1165" s="64">
        <v>692437.253333</v>
      </c>
      <c r="S1165" s="65">
        <v>-0.25333299999999997</v>
      </c>
      <c r="T1165" s="60">
        <v>1.0000003571093277</v>
      </c>
    </row>
    <row r="1166" spans="1:20" outlineLevel="2" collapsed="1" x14ac:dyDescent="0.25">
      <c r="A1166" s="47" t="s">
        <v>2</v>
      </c>
      <c r="B1166" s="47" t="s">
        <v>2</v>
      </c>
      <c r="D1166" s="47" t="s">
        <v>64</v>
      </c>
      <c r="H1166" s="58">
        <v>138148</v>
      </c>
      <c r="I1166" s="58">
        <v>0</v>
      </c>
      <c r="J1166" s="58">
        <v>138148</v>
      </c>
      <c r="K1166" s="58">
        <v>23720.09</v>
      </c>
      <c r="L1166" s="58">
        <v>0</v>
      </c>
      <c r="M1166" s="58">
        <v>23720.09</v>
      </c>
      <c r="N1166" s="58">
        <v>114427.91</v>
      </c>
      <c r="O1166" s="60">
        <v>0.171700567507311</v>
      </c>
      <c r="P1166" s="58">
        <v>119398.07333299999</v>
      </c>
      <c r="Q1166" s="58">
        <v>18750</v>
      </c>
      <c r="R1166" s="58">
        <v>138148.07333300001</v>
      </c>
      <c r="S1166" s="59">
        <v>-7.3332999999999995E-2</v>
      </c>
      <c r="T1166" s="61">
        <v>1.0000005308292557</v>
      </c>
    </row>
    <row r="1167" spans="1:20" ht="14.45" hidden="1" customHeight="1" outlineLevel="3" collapsed="1" x14ac:dyDescent="0.25">
      <c r="A1167" s="47" t="s">
        <v>2</v>
      </c>
      <c r="B1167" s="47" t="s">
        <v>2</v>
      </c>
      <c r="C1167" s="62" t="s">
        <v>2</v>
      </c>
      <c r="E1167" s="47" t="s">
        <v>2</v>
      </c>
      <c r="H1167" s="58">
        <v>138148</v>
      </c>
      <c r="I1167" s="58">
        <v>0</v>
      </c>
      <c r="J1167" s="58">
        <v>138148</v>
      </c>
      <c r="K1167" s="58">
        <v>23720.09</v>
      </c>
      <c r="L1167" s="58">
        <v>0</v>
      </c>
      <c r="M1167" s="58">
        <v>23720.09</v>
      </c>
      <c r="N1167" s="58">
        <v>114427.91</v>
      </c>
      <c r="O1167" s="60">
        <v>0.171700567507311</v>
      </c>
      <c r="P1167" s="58">
        <v>119398.07333299999</v>
      </c>
      <c r="Q1167" s="58">
        <v>18750</v>
      </c>
      <c r="R1167" s="58">
        <v>138148.07333300001</v>
      </c>
      <c r="S1167" s="59">
        <v>-7.3332999999999995E-2</v>
      </c>
      <c r="T1167" s="61">
        <v>1.0000005308292557</v>
      </c>
    </row>
    <row r="1168" spans="1:20" ht="14.45" hidden="1" customHeight="1" outlineLevel="4" collapsed="1" thickBot="1" x14ac:dyDescent="0.3">
      <c r="A1168" s="47" t="s">
        <v>2</v>
      </c>
      <c r="B1168" s="47" t="s">
        <v>2</v>
      </c>
      <c r="C1168" s="62" t="s">
        <v>2</v>
      </c>
      <c r="D1168" s="63" t="s">
        <v>2</v>
      </c>
      <c r="E1168" s="63" t="s">
        <v>2</v>
      </c>
      <c r="F1168" s="47" t="s">
        <v>2</v>
      </c>
      <c r="H1168" s="64">
        <v>138148</v>
      </c>
      <c r="I1168" s="64">
        <v>0</v>
      </c>
      <c r="J1168" s="64">
        <v>138148</v>
      </c>
      <c r="K1168" s="64">
        <v>23720.09</v>
      </c>
      <c r="L1168" s="64">
        <v>0</v>
      </c>
      <c r="M1168" s="64">
        <v>23720.09</v>
      </c>
      <c r="N1168" s="64">
        <v>114427.91</v>
      </c>
      <c r="O1168" s="60">
        <v>0.171700567507311</v>
      </c>
      <c r="P1168" s="64">
        <v>119398.07333299999</v>
      </c>
      <c r="Q1168" s="64">
        <v>18750</v>
      </c>
      <c r="R1168" s="64">
        <v>138148.07333300001</v>
      </c>
      <c r="S1168" s="65">
        <v>-7.3332999999999995E-2</v>
      </c>
      <c r="T1168" s="60">
        <v>1.0000005308292557</v>
      </c>
    </row>
    <row r="1169" spans="1:20" outlineLevel="2" collapsed="1" x14ac:dyDescent="0.25">
      <c r="A1169" s="47" t="s">
        <v>2</v>
      </c>
      <c r="B1169" s="47" t="s">
        <v>2</v>
      </c>
      <c r="D1169" s="47" t="s">
        <v>65</v>
      </c>
      <c r="H1169" s="58">
        <v>201400</v>
      </c>
      <c r="I1169" s="58">
        <v>0</v>
      </c>
      <c r="J1169" s="58">
        <v>201400</v>
      </c>
      <c r="K1169" s="58">
        <v>39027.379999999997</v>
      </c>
      <c r="L1169" s="58">
        <v>774.03</v>
      </c>
      <c r="M1169" s="58">
        <v>39801.410000000003</v>
      </c>
      <c r="N1169" s="58">
        <v>161598.59</v>
      </c>
      <c r="O1169" s="60">
        <v>0.19762368421052631</v>
      </c>
      <c r="P1169" s="58">
        <v>348647.86</v>
      </c>
      <c r="Q1169" s="59">
        <v>-142432</v>
      </c>
      <c r="R1169" s="58">
        <v>206215.86</v>
      </c>
      <c r="S1169" s="59">
        <v>-5589.89</v>
      </c>
      <c r="T1169" s="61">
        <v>1.0277551638530289</v>
      </c>
    </row>
    <row r="1170" spans="1:20" ht="14.45" hidden="1" customHeight="1" outlineLevel="3" collapsed="1" x14ac:dyDescent="0.25">
      <c r="A1170" s="47" t="s">
        <v>2</v>
      </c>
      <c r="B1170" s="47" t="s">
        <v>2</v>
      </c>
      <c r="C1170" s="62" t="s">
        <v>2</v>
      </c>
      <c r="E1170" s="47" t="s">
        <v>2</v>
      </c>
      <c r="H1170" s="58">
        <v>201400</v>
      </c>
      <c r="I1170" s="58">
        <v>0</v>
      </c>
      <c r="J1170" s="58">
        <v>201400</v>
      </c>
      <c r="K1170" s="58">
        <v>39027.379999999997</v>
      </c>
      <c r="L1170" s="58">
        <v>774.03</v>
      </c>
      <c r="M1170" s="58">
        <v>39801.410000000003</v>
      </c>
      <c r="N1170" s="58">
        <v>161598.59</v>
      </c>
      <c r="O1170" s="60">
        <v>0.19762368421052631</v>
      </c>
      <c r="P1170" s="58">
        <v>348647.86</v>
      </c>
      <c r="Q1170" s="59">
        <v>-142432</v>
      </c>
      <c r="R1170" s="58">
        <v>206215.86</v>
      </c>
      <c r="S1170" s="59">
        <v>-5589.89</v>
      </c>
      <c r="T1170" s="61">
        <v>1.0277551638530289</v>
      </c>
    </row>
    <row r="1171" spans="1:20" ht="14.45" hidden="1" customHeight="1" outlineLevel="4" collapsed="1" x14ac:dyDescent="0.25">
      <c r="A1171" s="47" t="s">
        <v>2</v>
      </c>
      <c r="B1171" s="47" t="s">
        <v>2</v>
      </c>
      <c r="C1171" s="62" t="s">
        <v>2</v>
      </c>
      <c r="D1171" s="63" t="s">
        <v>2</v>
      </c>
      <c r="E1171" s="63" t="s">
        <v>2</v>
      </c>
      <c r="F1171" s="47" t="s">
        <v>2</v>
      </c>
      <c r="H1171" s="64">
        <v>201400</v>
      </c>
      <c r="I1171" s="64">
        <v>0</v>
      </c>
      <c r="J1171" s="64">
        <v>201400</v>
      </c>
      <c r="K1171" s="64">
        <v>39027.379999999997</v>
      </c>
      <c r="L1171" s="64">
        <v>774.03</v>
      </c>
      <c r="M1171" s="64">
        <v>39801.410000000003</v>
      </c>
      <c r="N1171" s="64">
        <v>161598.59</v>
      </c>
      <c r="O1171" s="60">
        <v>0.19762368421052631</v>
      </c>
      <c r="P1171" s="64">
        <v>348647.86</v>
      </c>
      <c r="Q1171" s="65">
        <v>-142432</v>
      </c>
      <c r="R1171" s="64">
        <v>206215.86</v>
      </c>
      <c r="S1171" s="65">
        <v>-5589.89</v>
      </c>
      <c r="T1171" s="60">
        <v>1.0277551638530289</v>
      </c>
    </row>
    <row r="1172" spans="1:20" outlineLevel="1" x14ac:dyDescent="0.25">
      <c r="A1172" s="52" t="s">
        <v>2</v>
      </c>
      <c r="B1172" s="52" t="s">
        <v>2</v>
      </c>
      <c r="C1172" s="66" t="s">
        <v>66</v>
      </c>
      <c r="H1172" s="54">
        <v>1043713</v>
      </c>
      <c r="I1172" s="54">
        <v>0</v>
      </c>
      <c r="J1172" s="54">
        <v>1043713</v>
      </c>
      <c r="K1172" s="54">
        <v>139072.85999999999</v>
      </c>
      <c r="L1172" s="54">
        <v>33550.269999999997</v>
      </c>
      <c r="M1172" s="54">
        <v>172623.13</v>
      </c>
      <c r="N1172" s="54">
        <v>871089.87</v>
      </c>
      <c r="O1172" s="56">
        <v>0.16539329298379918</v>
      </c>
      <c r="P1172" s="54">
        <v>608075.97333199997</v>
      </c>
      <c r="Q1172" s="54">
        <v>75303</v>
      </c>
      <c r="R1172" s="54">
        <v>683378.97333199997</v>
      </c>
      <c r="S1172" s="54">
        <v>326783.75666800002</v>
      </c>
      <c r="T1172" s="57">
        <v>0.68690266704735881</v>
      </c>
    </row>
    <row r="1173" spans="1:20" outlineLevel="2" collapsed="1" x14ac:dyDescent="0.25">
      <c r="A1173" s="47" t="s">
        <v>2</v>
      </c>
      <c r="B1173" s="47" t="s">
        <v>2</v>
      </c>
      <c r="D1173" s="47" t="s">
        <v>67</v>
      </c>
      <c r="H1173" s="58">
        <v>74713</v>
      </c>
      <c r="I1173" s="58">
        <v>0</v>
      </c>
      <c r="J1173" s="58">
        <v>74713</v>
      </c>
      <c r="K1173" s="58">
        <v>9245.91</v>
      </c>
      <c r="L1173" s="58">
        <v>29400</v>
      </c>
      <c r="M1173" s="58">
        <v>38645.910000000003</v>
      </c>
      <c r="N1173" s="58">
        <v>36067.089999999997</v>
      </c>
      <c r="O1173" s="60">
        <v>0.51725817461485957</v>
      </c>
      <c r="P1173" s="58">
        <v>48474.536666</v>
      </c>
      <c r="Q1173" s="59">
        <v>-12179</v>
      </c>
      <c r="R1173" s="58">
        <v>36295.536666</v>
      </c>
      <c r="S1173" s="58">
        <v>9017.463334</v>
      </c>
      <c r="T1173" s="61">
        <v>0.87930529715042893</v>
      </c>
    </row>
    <row r="1174" spans="1:20" ht="14.45" hidden="1" customHeight="1" outlineLevel="3" collapsed="1" x14ac:dyDescent="0.25">
      <c r="A1174" s="47" t="s">
        <v>2</v>
      </c>
      <c r="B1174" s="47" t="s">
        <v>2</v>
      </c>
      <c r="C1174" s="62" t="s">
        <v>2</v>
      </c>
      <c r="E1174" s="47" t="s">
        <v>2</v>
      </c>
      <c r="H1174" s="58">
        <v>74713</v>
      </c>
      <c r="I1174" s="58">
        <v>0</v>
      </c>
      <c r="J1174" s="58">
        <v>74713</v>
      </c>
      <c r="K1174" s="58">
        <v>9245.91</v>
      </c>
      <c r="L1174" s="58">
        <v>29400</v>
      </c>
      <c r="M1174" s="58">
        <v>38645.910000000003</v>
      </c>
      <c r="N1174" s="58">
        <v>36067.089999999997</v>
      </c>
      <c r="O1174" s="60">
        <v>0.51725817461485957</v>
      </c>
      <c r="P1174" s="58">
        <v>48474.536666</v>
      </c>
      <c r="Q1174" s="59">
        <v>-12179</v>
      </c>
      <c r="R1174" s="58">
        <v>36295.536666</v>
      </c>
      <c r="S1174" s="58">
        <v>9017.463334</v>
      </c>
      <c r="T1174" s="61">
        <v>0.87930529715042893</v>
      </c>
    </row>
    <row r="1175" spans="1:20" ht="14.45" hidden="1" customHeight="1" outlineLevel="4" collapsed="1" x14ac:dyDescent="0.25">
      <c r="A1175" s="47" t="s">
        <v>2</v>
      </c>
      <c r="B1175" s="47" t="s">
        <v>2</v>
      </c>
      <c r="C1175" s="62" t="s">
        <v>2</v>
      </c>
      <c r="D1175" s="63" t="s">
        <v>2</v>
      </c>
      <c r="E1175" s="63" t="s">
        <v>2</v>
      </c>
      <c r="F1175" s="47" t="s">
        <v>2</v>
      </c>
      <c r="H1175" s="64">
        <v>74713</v>
      </c>
      <c r="I1175" s="64">
        <v>0</v>
      </c>
      <c r="J1175" s="64">
        <v>74713</v>
      </c>
      <c r="K1175" s="64">
        <v>9245.91</v>
      </c>
      <c r="L1175" s="64">
        <v>29400</v>
      </c>
      <c r="M1175" s="64">
        <v>38645.910000000003</v>
      </c>
      <c r="N1175" s="64">
        <v>36067.089999999997</v>
      </c>
      <c r="O1175" s="60">
        <v>0.51725817461485957</v>
      </c>
      <c r="P1175" s="64">
        <v>48474.536666</v>
      </c>
      <c r="Q1175" s="65">
        <v>-12179</v>
      </c>
      <c r="R1175" s="64">
        <v>36295.536666</v>
      </c>
      <c r="S1175" s="64">
        <v>9017.463334</v>
      </c>
      <c r="T1175" s="60">
        <v>0.87930529715042893</v>
      </c>
    </row>
    <row r="1176" spans="1:20" outlineLevel="2" collapsed="1" x14ac:dyDescent="0.25">
      <c r="A1176" s="47" t="s">
        <v>2</v>
      </c>
      <c r="B1176" s="47" t="s">
        <v>2</v>
      </c>
      <c r="D1176" s="47" t="s">
        <v>68</v>
      </c>
      <c r="H1176" s="58">
        <v>969000</v>
      </c>
      <c r="I1176" s="58">
        <v>0</v>
      </c>
      <c r="J1176" s="58">
        <v>969000</v>
      </c>
      <c r="K1176" s="58">
        <v>129826.95</v>
      </c>
      <c r="L1176" s="58">
        <v>4150.2700000000004</v>
      </c>
      <c r="M1176" s="58">
        <v>133977.22</v>
      </c>
      <c r="N1176" s="58">
        <v>835022.78</v>
      </c>
      <c r="O1176" s="60">
        <v>0.13826338493292054</v>
      </c>
      <c r="P1176" s="58">
        <v>559601.43666600005</v>
      </c>
      <c r="Q1176" s="58">
        <v>87482</v>
      </c>
      <c r="R1176" s="58">
        <v>647083.43666600005</v>
      </c>
      <c r="S1176" s="58">
        <v>317766.29333399999</v>
      </c>
      <c r="T1176" s="61">
        <v>0.67206780873684213</v>
      </c>
    </row>
    <row r="1177" spans="1:20" ht="14.45" hidden="1" customHeight="1" outlineLevel="3" collapsed="1" x14ac:dyDescent="0.25">
      <c r="A1177" s="47" t="s">
        <v>2</v>
      </c>
      <c r="B1177" s="47" t="s">
        <v>2</v>
      </c>
      <c r="C1177" s="62" t="s">
        <v>2</v>
      </c>
      <c r="E1177" s="47" t="s">
        <v>2</v>
      </c>
      <c r="H1177" s="58">
        <v>969000</v>
      </c>
      <c r="I1177" s="58">
        <v>0</v>
      </c>
      <c r="J1177" s="58">
        <v>969000</v>
      </c>
      <c r="K1177" s="58">
        <v>129826.95</v>
      </c>
      <c r="L1177" s="58">
        <v>4150.2700000000004</v>
      </c>
      <c r="M1177" s="58">
        <v>133977.22</v>
      </c>
      <c r="N1177" s="58">
        <v>835022.78</v>
      </c>
      <c r="O1177" s="60">
        <v>0.13826338493292054</v>
      </c>
      <c r="P1177" s="58">
        <v>559601.43666600005</v>
      </c>
      <c r="Q1177" s="58">
        <v>87482</v>
      </c>
      <c r="R1177" s="58">
        <v>647083.43666600005</v>
      </c>
      <c r="S1177" s="58">
        <v>317766.29333399999</v>
      </c>
      <c r="T1177" s="61">
        <v>0.67206780873684213</v>
      </c>
    </row>
    <row r="1178" spans="1:20" ht="14.45" hidden="1" customHeight="1" outlineLevel="4" collapsed="1" x14ac:dyDescent="0.25">
      <c r="A1178" s="47" t="s">
        <v>2</v>
      </c>
      <c r="B1178" s="47" t="s">
        <v>2</v>
      </c>
      <c r="C1178" s="62" t="s">
        <v>2</v>
      </c>
      <c r="D1178" s="63" t="s">
        <v>2</v>
      </c>
      <c r="E1178" s="63" t="s">
        <v>2</v>
      </c>
      <c r="F1178" s="47" t="s">
        <v>2</v>
      </c>
      <c r="H1178" s="64">
        <v>969000</v>
      </c>
      <c r="I1178" s="64">
        <v>0</v>
      </c>
      <c r="J1178" s="64">
        <v>969000</v>
      </c>
      <c r="K1178" s="64">
        <v>129826.95</v>
      </c>
      <c r="L1178" s="64">
        <v>4150.2700000000004</v>
      </c>
      <c r="M1178" s="64">
        <v>133977.22</v>
      </c>
      <c r="N1178" s="64">
        <v>835022.78</v>
      </c>
      <c r="O1178" s="60">
        <v>0.13826338493292054</v>
      </c>
      <c r="P1178" s="64">
        <v>559601.43666600005</v>
      </c>
      <c r="Q1178" s="64">
        <v>87482</v>
      </c>
      <c r="R1178" s="64">
        <v>647083.43666600005</v>
      </c>
      <c r="S1178" s="64">
        <v>317766.29333399999</v>
      </c>
      <c r="T1178" s="60">
        <v>0.67206780873684213</v>
      </c>
    </row>
    <row r="1179" spans="1:20" outlineLevel="1" x14ac:dyDescent="0.25">
      <c r="A1179" s="52" t="s">
        <v>2</v>
      </c>
      <c r="B1179" s="52" t="s">
        <v>2</v>
      </c>
      <c r="C1179" s="66" t="s">
        <v>69</v>
      </c>
      <c r="H1179" s="54">
        <v>892000</v>
      </c>
      <c r="I1179" s="54">
        <v>416503</v>
      </c>
      <c r="J1179" s="54">
        <v>1308503</v>
      </c>
      <c r="K1179" s="54">
        <v>118461.57</v>
      </c>
      <c r="L1179" s="54">
        <v>7041.85</v>
      </c>
      <c r="M1179" s="54">
        <v>125503.42</v>
      </c>
      <c r="N1179" s="54">
        <v>1182999.58</v>
      </c>
      <c r="O1179" s="56">
        <v>9.5913742650953038E-2</v>
      </c>
      <c r="P1179" s="54">
        <v>658400.23666399997</v>
      </c>
      <c r="Q1179" s="54">
        <v>97668</v>
      </c>
      <c r="R1179" s="54">
        <v>756068.23666399997</v>
      </c>
      <c r="S1179" s="54">
        <v>545392.91333600006</v>
      </c>
      <c r="T1179" s="57">
        <v>0.58319322665977835</v>
      </c>
    </row>
    <row r="1180" spans="1:20" outlineLevel="2" collapsed="1" x14ac:dyDescent="0.25">
      <c r="A1180" s="47" t="s">
        <v>2</v>
      </c>
      <c r="B1180" s="47" t="s">
        <v>2</v>
      </c>
      <c r="D1180" s="47" t="s">
        <v>77</v>
      </c>
      <c r="H1180" s="58">
        <v>30000</v>
      </c>
      <c r="I1180" s="58">
        <v>0</v>
      </c>
      <c r="J1180" s="58">
        <v>30000</v>
      </c>
      <c r="K1180" s="58">
        <v>14000</v>
      </c>
      <c r="L1180" s="58">
        <v>0</v>
      </c>
      <c r="M1180" s="58">
        <v>14000</v>
      </c>
      <c r="N1180" s="58">
        <v>16000</v>
      </c>
      <c r="O1180" s="60">
        <v>0.46666666666666667</v>
      </c>
      <c r="P1180" s="58">
        <v>25500</v>
      </c>
      <c r="Q1180" s="58">
        <v>0</v>
      </c>
      <c r="R1180" s="58">
        <v>25500</v>
      </c>
      <c r="S1180" s="58">
        <v>4500</v>
      </c>
      <c r="T1180" s="61">
        <v>0.85</v>
      </c>
    </row>
    <row r="1181" spans="1:20" ht="14.45" hidden="1" customHeight="1" outlineLevel="3" collapsed="1" x14ac:dyDescent="0.25">
      <c r="A1181" s="47" t="s">
        <v>2</v>
      </c>
      <c r="B1181" s="47" t="s">
        <v>2</v>
      </c>
      <c r="C1181" s="62" t="s">
        <v>2</v>
      </c>
      <c r="E1181" s="47" t="s">
        <v>2</v>
      </c>
      <c r="H1181" s="58">
        <v>30000</v>
      </c>
      <c r="I1181" s="58">
        <v>0</v>
      </c>
      <c r="J1181" s="58">
        <v>30000</v>
      </c>
      <c r="K1181" s="58">
        <v>14000</v>
      </c>
      <c r="L1181" s="58">
        <v>0</v>
      </c>
      <c r="M1181" s="58">
        <v>14000</v>
      </c>
      <c r="N1181" s="58">
        <v>16000</v>
      </c>
      <c r="O1181" s="60">
        <v>0.46666666666666667</v>
      </c>
      <c r="P1181" s="58">
        <v>25500</v>
      </c>
      <c r="Q1181" s="58">
        <v>0</v>
      </c>
      <c r="R1181" s="58">
        <v>25500</v>
      </c>
      <c r="S1181" s="58">
        <v>4500</v>
      </c>
      <c r="T1181" s="61">
        <v>0.85</v>
      </c>
    </row>
    <row r="1182" spans="1:20" ht="14.45" hidden="1" customHeight="1" outlineLevel="4" collapsed="1" x14ac:dyDescent="0.25">
      <c r="A1182" s="47" t="s">
        <v>2</v>
      </c>
      <c r="B1182" s="47" t="s">
        <v>2</v>
      </c>
      <c r="C1182" s="62" t="s">
        <v>2</v>
      </c>
      <c r="D1182" s="63" t="s">
        <v>2</v>
      </c>
      <c r="E1182" s="63" t="s">
        <v>2</v>
      </c>
      <c r="F1182" s="47" t="s">
        <v>2</v>
      </c>
      <c r="H1182" s="64">
        <v>30000</v>
      </c>
      <c r="I1182" s="64">
        <v>0</v>
      </c>
      <c r="J1182" s="64">
        <v>30000</v>
      </c>
      <c r="K1182" s="64">
        <v>14000</v>
      </c>
      <c r="L1182" s="64">
        <v>0</v>
      </c>
      <c r="M1182" s="64">
        <v>14000</v>
      </c>
      <c r="N1182" s="64">
        <v>16000</v>
      </c>
      <c r="O1182" s="60">
        <v>0.46666666666666667</v>
      </c>
      <c r="P1182" s="64">
        <v>25500</v>
      </c>
      <c r="Q1182" s="64">
        <v>0</v>
      </c>
      <c r="R1182" s="64">
        <v>25500</v>
      </c>
      <c r="S1182" s="64">
        <v>4500</v>
      </c>
      <c r="T1182" s="60">
        <v>0.85</v>
      </c>
    </row>
    <row r="1183" spans="1:20" outlineLevel="2" collapsed="1" x14ac:dyDescent="0.25">
      <c r="A1183" s="47" t="s">
        <v>2</v>
      </c>
      <c r="B1183" s="47" t="s">
        <v>2</v>
      </c>
      <c r="D1183" s="47" t="s">
        <v>78</v>
      </c>
      <c r="H1183" s="58">
        <v>685000</v>
      </c>
      <c r="I1183" s="58">
        <v>139350</v>
      </c>
      <c r="J1183" s="58">
        <v>824350</v>
      </c>
      <c r="K1183" s="58">
        <v>76995.009999999995</v>
      </c>
      <c r="L1183" s="58">
        <v>7041.85</v>
      </c>
      <c r="M1183" s="58">
        <v>84036.86</v>
      </c>
      <c r="N1183" s="58">
        <v>740313.14</v>
      </c>
      <c r="O1183" s="60">
        <v>0.10194317947473767</v>
      </c>
      <c r="P1183" s="58">
        <v>528801.77999800001</v>
      </c>
      <c r="Q1183" s="58">
        <v>27668</v>
      </c>
      <c r="R1183" s="58">
        <v>556469.77999800001</v>
      </c>
      <c r="S1183" s="58">
        <v>260838.37000200001</v>
      </c>
      <c r="T1183" s="61">
        <v>0.68358298052768851</v>
      </c>
    </row>
    <row r="1184" spans="1:20" ht="14.45" hidden="1" customHeight="1" outlineLevel="3" collapsed="1" x14ac:dyDescent="0.25">
      <c r="A1184" s="47" t="s">
        <v>2</v>
      </c>
      <c r="B1184" s="47" t="s">
        <v>2</v>
      </c>
      <c r="C1184" s="62" t="s">
        <v>2</v>
      </c>
      <c r="E1184" s="47" t="s">
        <v>2</v>
      </c>
      <c r="H1184" s="58">
        <v>685000</v>
      </c>
      <c r="I1184" s="58">
        <v>139350</v>
      </c>
      <c r="J1184" s="58">
        <v>824350</v>
      </c>
      <c r="K1184" s="58">
        <v>76995.009999999995</v>
      </c>
      <c r="L1184" s="58">
        <v>7041.85</v>
      </c>
      <c r="M1184" s="58">
        <v>84036.86</v>
      </c>
      <c r="N1184" s="58">
        <v>740313.14</v>
      </c>
      <c r="O1184" s="60">
        <v>0.10194317947473767</v>
      </c>
      <c r="P1184" s="58">
        <v>528801.77999800001</v>
      </c>
      <c r="Q1184" s="58">
        <v>27668</v>
      </c>
      <c r="R1184" s="58">
        <v>556469.77999800001</v>
      </c>
      <c r="S1184" s="58">
        <v>260838.37000200001</v>
      </c>
      <c r="T1184" s="61">
        <v>0.68358298052768851</v>
      </c>
    </row>
    <row r="1185" spans="1:20" ht="14.45" hidden="1" customHeight="1" outlineLevel="4" collapsed="1" x14ac:dyDescent="0.25">
      <c r="A1185" s="47" t="s">
        <v>2</v>
      </c>
      <c r="B1185" s="47" t="s">
        <v>2</v>
      </c>
      <c r="C1185" s="62" t="s">
        <v>2</v>
      </c>
      <c r="D1185" s="63" t="s">
        <v>2</v>
      </c>
      <c r="E1185" s="63" t="s">
        <v>2</v>
      </c>
      <c r="F1185" s="47" t="s">
        <v>2</v>
      </c>
      <c r="H1185" s="64">
        <v>65000</v>
      </c>
      <c r="I1185" s="64">
        <v>45676</v>
      </c>
      <c r="J1185" s="64">
        <v>110676</v>
      </c>
      <c r="K1185" s="64">
        <v>75</v>
      </c>
      <c r="L1185" s="64">
        <v>0</v>
      </c>
      <c r="M1185" s="64">
        <v>75</v>
      </c>
      <c r="N1185" s="64">
        <v>110601</v>
      </c>
      <c r="O1185" s="60">
        <v>6.7765369185731326E-4</v>
      </c>
      <c r="P1185" s="64">
        <v>358.33333299999998</v>
      </c>
      <c r="Q1185" s="64">
        <v>0</v>
      </c>
      <c r="R1185" s="64">
        <v>358.33333299999998</v>
      </c>
      <c r="S1185" s="64">
        <v>110317.666667</v>
      </c>
      <c r="T1185" s="60">
        <v>3.2376787469731469E-3</v>
      </c>
    </row>
    <row r="1186" spans="1:20" ht="14.45" hidden="1" customHeight="1" outlineLevel="4" collapsed="1" x14ac:dyDescent="0.25">
      <c r="A1186" s="47" t="s">
        <v>2</v>
      </c>
      <c r="B1186" s="47" t="s">
        <v>2</v>
      </c>
      <c r="C1186" s="62" t="s">
        <v>2</v>
      </c>
      <c r="D1186" s="63" t="s">
        <v>2</v>
      </c>
      <c r="E1186" s="63" t="s">
        <v>2</v>
      </c>
      <c r="F1186" s="47" t="s">
        <v>2</v>
      </c>
      <c r="H1186" s="64">
        <v>26887</v>
      </c>
      <c r="I1186" s="64">
        <v>25222</v>
      </c>
      <c r="J1186" s="64">
        <v>52109</v>
      </c>
      <c r="K1186" s="64">
        <v>0</v>
      </c>
      <c r="L1186" s="64">
        <v>0</v>
      </c>
      <c r="M1186" s="64">
        <v>0</v>
      </c>
      <c r="N1186" s="64">
        <v>52109</v>
      </c>
      <c r="O1186" s="60">
        <v>0</v>
      </c>
      <c r="P1186" s="64">
        <v>0</v>
      </c>
      <c r="Q1186" s="64">
        <v>0</v>
      </c>
      <c r="R1186" s="64">
        <v>0</v>
      </c>
      <c r="S1186" s="64">
        <v>52109</v>
      </c>
      <c r="T1186" s="60">
        <v>0</v>
      </c>
    </row>
    <row r="1187" spans="1:20" ht="14.45" hidden="1" customHeight="1" outlineLevel="4" collapsed="1" x14ac:dyDescent="0.25">
      <c r="A1187" s="47" t="s">
        <v>2</v>
      </c>
      <c r="B1187" s="47" t="s">
        <v>2</v>
      </c>
      <c r="C1187" s="62" t="s">
        <v>2</v>
      </c>
      <c r="D1187" s="63" t="s">
        <v>2</v>
      </c>
      <c r="E1187" s="63" t="s">
        <v>2</v>
      </c>
      <c r="F1187" s="47" t="s">
        <v>2</v>
      </c>
      <c r="H1187" s="64">
        <v>511858</v>
      </c>
      <c r="I1187" s="65">
        <v>-17931</v>
      </c>
      <c r="J1187" s="64">
        <v>493927</v>
      </c>
      <c r="K1187" s="64">
        <v>44928.84</v>
      </c>
      <c r="L1187" s="64">
        <v>0</v>
      </c>
      <c r="M1187" s="64">
        <v>44928.84</v>
      </c>
      <c r="N1187" s="64">
        <v>448998.16</v>
      </c>
      <c r="O1187" s="60">
        <v>9.0962510654408441E-2</v>
      </c>
      <c r="P1187" s="64">
        <v>461348.93333199999</v>
      </c>
      <c r="Q1187" s="64">
        <v>0</v>
      </c>
      <c r="R1187" s="64">
        <v>461348.93333199999</v>
      </c>
      <c r="S1187" s="64">
        <v>32578.066667999999</v>
      </c>
      <c r="T1187" s="60">
        <v>0.93404274990433811</v>
      </c>
    </row>
    <row r="1188" spans="1:20" ht="14.45" hidden="1" customHeight="1" outlineLevel="4" collapsed="1" x14ac:dyDescent="0.25">
      <c r="A1188" s="47" t="s">
        <v>2</v>
      </c>
      <c r="B1188" s="47" t="s">
        <v>2</v>
      </c>
      <c r="C1188" s="62" t="s">
        <v>2</v>
      </c>
      <c r="D1188" s="63" t="s">
        <v>2</v>
      </c>
      <c r="E1188" s="63" t="s">
        <v>2</v>
      </c>
      <c r="F1188" s="47" t="s">
        <v>2</v>
      </c>
      <c r="H1188" s="64">
        <v>32290</v>
      </c>
      <c r="I1188" s="64">
        <v>0</v>
      </c>
      <c r="J1188" s="64">
        <v>32290</v>
      </c>
      <c r="K1188" s="64">
        <v>0</v>
      </c>
      <c r="L1188" s="64">
        <v>0</v>
      </c>
      <c r="M1188" s="64">
        <v>0</v>
      </c>
      <c r="N1188" s="64">
        <v>32290</v>
      </c>
      <c r="O1188" s="60">
        <v>0</v>
      </c>
      <c r="P1188" s="64">
        <v>0</v>
      </c>
      <c r="Q1188" s="64">
        <v>0</v>
      </c>
      <c r="R1188" s="64">
        <v>0</v>
      </c>
      <c r="S1188" s="64">
        <v>32290</v>
      </c>
      <c r="T1188" s="60">
        <v>0</v>
      </c>
    </row>
    <row r="1189" spans="1:20" ht="14.45" hidden="1" customHeight="1" outlineLevel="4" collapsed="1" x14ac:dyDescent="0.25">
      <c r="A1189" s="47" t="s">
        <v>2</v>
      </c>
      <c r="B1189" s="47" t="s">
        <v>2</v>
      </c>
      <c r="C1189" s="62" t="s">
        <v>2</v>
      </c>
      <c r="D1189" s="63" t="s">
        <v>2</v>
      </c>
      <c r="E1189" s="63" t="s">
        <v>2</v>
      </c>
      <c r="F1189" s="47" t="s">
        <v>2</v>
      </c>
      <c r="H1189" s="64">
        <v>11223</v>
      </c>
      <c r="I1189" s="64">
        <v>24604</v>
      </c>
      <c r="J1189" s="64">
        <v>35827</v>
      </c>
      <c r="K1189" s="64">
        <v>5720.14</v>
      </c>
      <c r="L1189" s="64">
        <v>0</v>
      </c>
      <c r="M1189" s="64">
        <v>5720.14</v>
      </c>
      <c r="N1189" s="64">
        <v>30106.86</v>
      </c>
      <c r="O1189" s="60">
        <v>0.15966003293605383</v>
      </c>
      <c r="P1189" s="64">
        <v>5720.14</v>
      </c>
      <c r="Q1189" s="64">
        <v>0</v>
      </c>
      <c r="R1189" s="64">
        <v>5720.14</v>
      </c>
      <c r="S1189" s="64">
        <v>30106.86</v>
      </c>
      <c r="T1189" s="60">
        <v>0.15966003293605383</v>
      </c>
    </row>
    <row r="1190" spans="1:20" ht="14.45" hidden="1" customHeight="1" outlineLevel="4" collapsed="1" x14ac:dyDescent="0.25">
      <c r="A1190" s="47" t="s">
        <v>2</v>
      </c>
      <c r="B1190" s="47" t="s">
        <v>2</v>
      </c>
      <c r="C1190" s="62" t="s">
        <v>2</v>
      </c>
      <c r="D1190" s="63" t="s">
        <v>2</v>
      </c>
      <c r="E1190" s="63" t="s">
        <v>2</v>
      </c>
      <c r="F1190" s="47" t="s">
        <v>2</v>
      </c>
      <c r="H1190" s="64">
        <v>25742</v>
      </c>
      <c r="I1190" s="64">
        <v>10</v>
      </c>
      <c r="J1190" s="64">
        <v>25752</v>
      </c>
      <c r="K1190" s="64">
        <v>0</v>
      </c>
      <c r="L1190" s="64">
        <v>0</v>
      </c>
      <c r="M1190" s="64">
        <v>0</v>
      </c>
      <c r="N1190" s="64">
        <v>25752</v>
      </c>
      <c r="O1190" s="60">
        <v>0</v>
      </c>
      <c r="P1190" s="64">
        <v>1083.52</v>
      </c>
      <c r="Q1190" s="64">
        <v>24668</v>
      </c>
      <c r="R1190" s="64">
        <v>25751.52</v>
      </c>
      <c r="S1190" s="64">
        <v>0.48</v>
      </c>
      <c r="T1190" s="60">
        <v>0.99998136067101584</v>
      </c>
    </row>
    <row r="1191" spans="1:20" ht="14.45" hidden="1" customHeight="1" outlineLevel="4" collapsed="1" x14ac:dyDescent="0.25">
      <c r="A1191" s="47" t="s">
        <v>2</v>
      </c>
      <c r="B1191" s="47" t="s">
        <v>2</v>
      </c>
      <c r="C1191" s="62" t="s">
        <v>2</v>
      </c>
      <c r="D1191" s="63" t="s">
        <v>2</v>
      </c>
      <c r="E1191" s="63" t="s">
        <v>2</v>
      </c>
      <c r="F1191" s="47" t="s">
        <v>2</v>
      </c>
      <c r="H1191" s="64">
        <v>12000</v>
      </c>
      <c r="I1191" s="64">
        <v>1683</v>
      </c>
      <c r="J1191" s="64">
        <v>13683</v>
      </c>
      <c r="K1191" s="64">
        <v>4992.8900000000003</v>
      </c>
      <c r="L1191" s="64">
        <v>0</v>
      </c>
      <c r="M1191" s="64">
        <v>4992.8900000000003</v>
      </c>
      <c r="N1191" s="64">
        <v>8690.11</v>
      </c>
      <c r="O1191" s="60">
        <v>0.36489731783965507</v>
      </c>
      <c r="P1191" s="64">
        <v>9988.4500000000007</v>
      </c>
      <c r="Q1191" s="64">
        <v>3000</v>
      </c>
      <c r="R1191" s="64">
        <v>12988.45</v>
      </c>
      <c r="S1191" s="64">
        <v>694.55</v>
      </c>
      <c r="T1191" s="60">
        <v>0.94923993276328289</v>
      </c>
    </row>
    <row r="1192" spans="1:20" ht="14.45" hidden="1" customHeight="1" outlineLevel="4" collapsed="1" x14ac:dyDescent="0.25">
      <c r="A1192" s="47" t="s">
        <v>2</v>
      </c>
      <c r="B1192" s="47" t="s">
        <v>2</v>
      </c>
      <c r="C1192" s="62" t="s">
        <v>2</v>
      </c>
      <c r="D1192" s="63" t="s">
        <v>2</v>
      </c>
      <c r="E1192" s="63" t="s">
        <v>2</v>
      </c>
      <c r="F1192" s="47" t="s">
        <v>2</v>
      </c>
      <c r="H1192" s="64">
        <v>0</v>
      </c>
      <c r="I1192" s="64">
        <v>7500</v>
      </c>
      <c r="J1192" s="64">
        <v>7500</v>
      </c>
      <c r="K1192" s="64">
        <v>6005.84</v>
      </c>
      <c r="L1192" s="64">
        <v>0</v>
      </c>
      <c r="M1192" s="64">
        <v>6005.84</v>
      </c>
      <c r="N1192" s="64">
        <v>1494.16</v>
      </c>
      <c r="O1192" s="60">
        <v>0.80077866666666664</v>
      </c>
      <c r="P1192" s="64">
        <v>6005.84</v>
      </c>
      <c r="Q1192" s="64">
        <v>0</v>
      </c>
      <c r="R1192" s="64">
        <v>6005.84</v>
      </c>
      <c r="S1192" s="64">
        <v>1494.16</v>
      </c>
      <c r="T1192" s="60">
        <v>0.80077866666666664</v>
      </c>
    </row>
    <row r="1193" spans="1:20" ht="14.45" hidden="1" customHeight="1" outlineLevel="4" collapsed="1" x14ac:dyDescent="0.25">
      <c r="A1193" s="47" t="s">
        <v>2</v>
      </c>
      <c r="B1193" s="47" t="s">
        <v>2</v>
      </c>
      <c r="C1193" s="62" t="s">
        <v>2</v>
      </c>
      <c r="D1193" s="63" t="s">
        <v>2</v>
      </c>
      <c r="E1193" s="63" t="s">
        <v>2</v>
      </c>
      <c r="F1193" s="47" t="s">
        <v>2</v>
      </c>
      <c r="H1193" s="64">
        <v>0</v>
      </c>
      <c r="I1193" s="64">
        <v>1338</v>
      </c>
      <c r="J1193" s="64">
        <v>1338</v>
      </c>
      <c r="K1193" s="64">
        <v>0</v>
      </c>
      <c r="L1193" s="64">
        <v>0</v>
      </c>
      <c r="M1193" s="64">
        <v>0</v>
      </c>
      <c r="N1193" s="64">
        <v>1338</v>
      </c>
      <c r="O1193" s="60">
        <v>0</v>
      </c>
      <c r="P1193" s="64">
        <v>0</v>
      </c>
      <c r="Q1193" s="64">
        <v>0</v>
      </c>
      <c r="R1193" s="64">
        <v>0</v>
      </c>
      <c r="S1193" s="64">
        <v>1338</v>
      </c>
      <c r="T1193" s="60">
        <v>0</v>
      </c>
    </row>
    <row r="1194" spans="1:20" ht="14.45" hidden="1" customHeight="1" outlineLevel="4" collapsed="1" x14ac:dyDescent="0.25">
      <c r="A1194" s="47" t="s">
        <v>2</v>
      </c>
      <c r="B1194" s="47" t="s">
        <v>2</v>
      </c>
      <c r="C1194" s="62" t="s">
        <v>2</v>
      </c>
      <c r="D1194" s="63" t="s">
        <v>2</v>
      </c>
      <c r="E1194" s="63" t="s">
        <v>2</v>
      </c>
      <c r="F1194" s="47" t="s">
        <v>2</v>
      </c>
      <c r="H1194" s="64">
        <v>0</v>
      </c>
      <c r="I1194" s="64">
        <v>51248</v>
      </c>
      <c r="J1194" s="64">
        <v>51248</v>
      </c>
      <c r="K1194" s="64">
        <v>15272.3</v>
      </c>
      <c r="L1194" s="64">
        <v>7041.85</v>
      </c>
      <c r="M1194" s="64">
        <v>22314.15</v>
      </c>
      <c r="N1194" s="64">
        <v>28933.85</v>
      </c>
      <c r="O1194" s="60">
        <v>0.43541504058694974</v>
      </c>
      <c r="P1194" s="64">
        <v>44296.563332999998</v>
      </c>
      <c r="Q1194" s="64">
        <v>0</v>
      </c>
      <c r="R1194" s="64">
        <v>44296.563332999998</v>
      </c>
      <c r="S1194" s="65">
        <v>-90.413332999999994</v>
      </c>
      <c r="T1194" s="60">
        <v>1.0017642314431783</v>
      </c>
    </row>
    <row r="1195" spans="1:20" outlineLevel="2" collapsed="1" x14ac:dyDescent="0.25">
      <c r="A1195" s="47" t="s">
        <v>2</v>
      </c>
      <c r="B1195" s="47" t="s">
        <v>2</v>
      </c>
      <c r="D1195" s="47" t="s">
        <v>71</v>
      </c>
      <c r="H1195" s="58">
        <v>100000</v>
      </c>
      <c r="I1195" s="58">
        <v>233890</v>
      </c>
      <c r="J1195" s="58">
        <v>333890</v>
      </c>
      <c r="K1195" s="58">
        <v>14466.56</v>
      </c>
      <c r="L1195" s="58">
        <v>0</v>
      </c>
      <c r="M1195" s="58">
        <v>14466.56</v>
      </c>
      <c r="N1195" s="58">
        <v>319423.44</v>
      </c>
      <c r="O1195" s="60">
        <v>4.3327323369972144E-2</v>
      </c>
      <c r="P1195" s="58">
        <v>44565.123333000003</v>
      </c>
      <c r="Q1195" s="58">
        <v>70000</v>
      </c>
      <c r="R1195" s="58">
        <v>114565.123333</v>
      </c>
      <c r="S1195" s="58">
        <v>219324.876667</v>
      </c>
      <c r="T1195" s="61">
        <v>0.3431223556650394</v>
      </c>
    </row>
    <row r="1196" spans="1:20" ht="14.45" hidden="1" customHeight="1" outlineLevel="3" collapsed="1" x14ac:dyDescent="0.25">
      <c r="A1196" s="47" t="s">
        <v>2</v>
      </c>
      <c r="B1196" s="47" t="s">
        <v>2</v>
      </c>
      <c r="C1196" s="62" t="s">
        <v>2</v>
      </c>
      <c r="E1196" s="47" t="s">
        <v>2</v>
      </c>
      <c r="H1196" s="58">
        <v>100000</v>
      </c>
      <c r="I1196" s="58">
        <v>233890</v>
      </c>
      <c r="J1196" s="58">
        <v>333890</v>
      </c>
      <c r="K1196" s="58">
        <v>14466.56</v>
      </c>
      <c r="L1196" s="58">
        <v>0</v>
      </c>
      <c r="M1196" s="58">
        <v>14466.56</v>
      </c>
      <c r="N1196" s="58">
        <v>319423.44</v>
      </c>
      <c r="O1196" s="60">
        <v>4.3327323369972144E-2</v>
      </c>
      <c r="P1196" s="58">
        <v>44565.123333000003</v>
      </c>
      <c r="Q1196" s="58">
        <v>70000</v>
      </c>
      <c r="R1196" s="58">
        <v>114565.123333</v>
      </c>
      <c r="S1196" s="58">
        <v>219324.876667</v>
      </c>
      <c r="T1196" s="61">
        <v>0.3431223556650394</v>
      </c>
    </row>
    <row r="1197" spans="1:20" ht="14.45" hidden="1" customHeight="1" outlineLevel="4" collapsed="1" x14ac:dyDescent="0.25">
      <c r="A1197" s="47" t="s">
        <v>2</v>
      </c>
      <c r="B1197" s="47" t="s">
        <v>2</v>
      </c>
      <c r="C1197" s="62" t="s">
        <v>2</v>
      </c>
      <c r="D1197" s="63" t="s">
        <v>2</v>
      </c>
      <c r="E1197" s="63" t="s">
        <v>2</v>
      </c>
      <c r="F1197" s="47" t="s">
        <v>2</v>
      </c>
      <c r="H1197" s="64">
        <v>0</v>
      </c>
      <c r="I1197" s="64">
        <v>65731</v>
      </c>
      <c r="J1197" s="64">
        <v>65731</v>
      </c>
      <c r="K1197" s="64">
        <v>0</v>
      </c>
      <c r="L1197" s="64">
        <v>0</v>
      </c>
      <c r="M1197" s="64">
        <v>0</v>
      </c>
      <c r="N1197" s="64">
        <v>65731</v>
      </c>
      <c r="O1197" s="60">
        <v>0</v>
      </c>
      <c r="P1197" s="64">
        <v>0</v>
      </c>
      <c r="Q1197" s="64">
        <v>0</v>
      </c>
      <c r="R1197" s="64">
        <v>0</v>
      </c>
      <c r="S1197" s="64">
        <v>65731</v>
      </c>
      <c r="T1197" s="60">
        <v>0</v>
      </c>
    </row>
    <row r="1198" spans="1:20" ht="14.45" hidden="1" customHeight="1" outlineLevel="4" collapsed="1" x14ac:dyDescent="0.25">
      <c r="A1198" s="47" t="s">
        <v>2</v>
      </c>
      <c r="B1198" s="47" t="s">
        <v>2</v>
      </c>
      <c r="C1198" s="62" t="s">
        <v>2</v>
      </c>
      <c r="D1198" s="63" t="s">
        <v>2</v>
      </c>
      <c r="E1198" s="63" t="s">
        <v>2</v>
      </c>
      <c r="F1198" s="47" t="s">
        <v>2</v>
      </c>
      <c r="H1198" s="64">
        <v>100000</v>
      </c>
      <c r="I1198" s="64">
        <v>168159</v>
      </c>
      <c r="J1198" s="64">
        <v>268159</v>
      </c>
      <c r="K1198" s="64">
        <v>14466.56</v>
      </c>
      <c r="L1198" s="64">
        <v>0</v>
      </c>
      <c r="M1198" s="64">
        <v>14466.56</v>
      </c>
      <c r="N1198" s="64">
        <v>253692.44</v>
      </c>
      <c r="O1198" s="60">
        <v>5.394769521067725E-2</v>
      </c>
      <c r="P1198" s="64">
        <v>44565.123333000003</v>
      </c>
      <c r="Q1198" s="64">
        <v>70000</v>
      </c>
      <c r="R1198" s="64">
        <v>114565.123333</v>
      </c>
      <c r="S1198" s="64">
        <v>153593.876667</v>
      </c>
      <c r="T1198" s="60">
        <v>0.42722833592383624</v>
      </c>
    </row>
    <row r="1199" spans="1:20" outlineLevel="2" collapsed="1" x14ac:dyDescent="0.25">
      <c r="A1199" s="47" t="s">
        <v>2</v>
      </c>
      <c r="B1199" s="47" t="s">
        <v>2</v>
      </c>
      <c r="D1199" s="47" t="s">
        <v>79</v>
      </c>
      <c r="H1199" s="58">
        <v>75000</v>
      </c>
      <c r="I1199" s="58">
        <v>43263</v>
      </c>
      <c r="J1199" s="58">
        <v>118263</v>
      </c>
      <c r="K1199" s="58">
        <v>13000</v>
      </c>
      <c r="L1199" s="58">
        <v>0</v>
      </c>
      <c r="M1199" s="58">
        <v>13000</v>
      </c>
      <c r="N1199" s="58">
        <v>105263</v>
      </c>
      <c r="O1199" s="60">
        <v>0.10992449033087272</v>
      </c>
      <c r="P1199" s="58">
        <v>59533.333333000002</v>
      </c>
      <c r="Q1199" s="58">
        <v>0</v>
      </c>
      <c r="R1199" s="58">
        <v>59533.333333000002</v>
      </c>
      <c r="S1199" s="58">
        <v>58729.666666999998</v>
      </c>
      <c r="T1199" s="61">
        <v>0.50339779417907549</v>
      </c>
    </row>
    <row r="1200" spans="1:20" ht="14.45" hidden="1" customHeight="1" outlineLevel="3" collapsed="1" x14ac:dyDescent="0.25">
      <c r="A1200" s="47" t="s">
        <v>2</v>
      </c>
      <c r="B1200" s="47" t="s">
        <v>2</v>
      </c>
      <c r="C1200" s="62" t="s">
        <v>2</v>
      </c>
      <c r="E1200" s="47" t="s">
        <v>2</v>
      </c>
      <c r="H1200" s="58">
        <v>75000</v>
      </c>
      <c r="I1200" s="58">
        <v>43263</v>
      </c>
      <c r="J1200" s="58">
        <v>118263</v>
      </c>
      <c r="K1200" s="58">
        <v>13000</v>
      </c>
      <c r="L1200" s="58">
        <v>0</v>
      </c>
      <c r="M1200" s="58">
        <v>13000</v>
      </c>
      <c r="N1200" s="58">
        <v>105263</v>
      </c>
      <c r="O1200" s="60">
        <v>0.10992449033087272</v>
      </c>
      <c r="P1200" s="58">
        <v>59533.333333000002</v>
      </c>
      <c r="Q1200" s="58">
        <v>0</v>
      </c>
      <c r="R1200" s="58">
        <v>59533.333333000002</v>
      </c>
      <c r="S1200" s="58">
        <v>58729.666666999998</v>
      </c>
      <c r="T1200" s="61">
        <v>0.50339779417907549</v>
      </c>
    </row>
    <row r="1201" spans="1:20" ht="14.45" hidden="1" customHeight="1" outlineLevel="4" collapsed="1" x14ac:dyDescent="0.25">
      <c r="A1201" s="47" t="s">
        <v>2</v>
      </c>
      <c r="B1201" s="47" t="s">
        <v>2</v>
      </c>
      <c r="C1201" s="62" t="s">
        <v>2</v>
      </c>
      <c r="D1201" s="63" t="s">
        <v>2</v>
      </c>
      <c r="E1201" s="63" t="s">
        <v>2</v>
      </c>
      <c r="F1201" s="47" t="s">
        <v>2</v>
      </c>
      <c r="H1201" s="64">
        <v>75000</v>
      </c>
      <c r="I1201" s="64">
        <v>43263</v>
      </c>
      <c r="J1201" s="64">
        <v>118263</v>
      </c>
      <c r="K1201" s="64">
        <v>13000</v>
      </c>
      <c r="L1201" s="64">
        <v>0</v>
      </c>
      <c r="M1201" s="64">
        <v>13000</v>
      </c>
      <c r="N1201" s="64">
        <v>105263</v>
      </c>
      <c r="O1201" s="60">
        <v>0.10992449033087272</v>
      </c>
      <c r="P1201" s="64">
        <v>59533.333333000002</v>
      </c>
      <c r="Q1201" s="64">
        <v>0</v>
      </c>
      <c r="R1201" s="64">
        <v>59533.333333000002</v>
      </c>
      <c r="S1201" s="64">
        <v>58729.666666999998</v>
      </c>
      <c r="T1201" s="60">
        <v>0.50339779417907549</v>
      </c>
    </row>
    <row r="1202" spans="1:20" outlineLevel="2" collapsed="1" x14ac:dyDescent="0.25">
      <c r="A1202" s="47" t="s">
        <v>2</v>
      </c>
      <c r="B1202" s="47" t="s">
        <v>2</v>
      </c>
      <c r="D1202" s="47" t="s">
        <v>72</v>
      </c>
      <c r="H1202" s="58">
        <v>2000</v>
      </c>
      <c r="I1202" s="58">
        <v>0</v>
      </c>
      <c r="J1202" s="58">
        <v>2000</v>
      </c>
      <c r="K1202" s="58">
        <v>0</v>
      </c>
      <c r="L1202" s="58">
        <v>0</v>
      </c>
      <c r="M1202" s="58">
        <v>0</v>
      </c>
      <c r="N1202" s="58">
        <v>2000</v>
      </c>
      <c r="O1202" s="60">
        <v>0</v>
      </c>
      <c r="P1202" s="58">
        <v>0</v>
      </c>
      <c r="Q1202" s="58">
        <v>0</v>
      </c>
      <c r="R1202" s="58">
        <v>0</v>
      </c>
      <c r="S1202" s="58">
        <v>2000</v>
      </c>
      <c r="T1202" s="61">
        <v>0</v>
      </c>
    </row>
    <row r="1203" spans="1:20" ht="14.45" hidden="1" customHeight="1" outlineLevel="3" collapsed="1" x14ac:dyDescent="0.25">
      <c r="A1203" s="47" t="s">
        <v>2</v>
      </c>
      <c r="B1203" s="47" t="s">
        <v>2</v>
      </c>
      <c r="C1203" s="62" t="s">
        <v>2</v>
      </c>
      <c r="E1203" s="47" t="s">
        <v>2</v>
      </c>
      <c r="H1203" s="58">
        <v>2000</v>
      </c>
      <c r="I1203" s="58">
        <v>0</v>
      </c>
      <c r="J1203" s="58">
        <v>2000</v>
      </c>
      <c r="K1203" s="58">
        <v>0</v>
      </c>
      <c r="L1203" s="58">
        <v>0</v>
      </c>
      <c r="M1203" s="58">
        <v>0</v>
      </c>
      <c r="N1203" s="58">
        <v>2000</v>
      </c>
      <c r="O1203" s="60">
        <v>0</v>
      </c>
      <c r="P1203" s="58">
        <v>0</v>
      </c>
      <c r="Q1203" s="58">
        <v>0</v>
      </c>
      <c r="R1203" s="58">
        <v>0</v>
      </c>
      <c r="S1203" s="58">
        <v>2000</v>
      </c>
      <c r="T1203" s="61">
        <v>0</v>
      </c>
    </row>
    <row r="1204" spans="1:20" ht="14.45" hidden="1" customHeight="1" outlineLevel="4" collapsed="1" x14ac:dyDescent="0.25">
      <c r="A1204" s="47" t="s">
        <v>2</v>
      </c>
      <c r="B1204" s="47" t="s">
        <v>2</v>
      </c>
      <c r="C1204" s="62" t="s">
        <v>2</v>
      </c>
      <c r="D1204" s="63" t="s">
        <v>2</v>
      </c>
      <c r="E1204" s="63" t="s">
        <v>2</v>
      </c>
      <c r="F1204" s="47" t="s">
        <v>2</v>
      </c>
      <c r="H1204" s="64">
        <v>2000</v>
      </c>
      <c r="I1204" s="64">
        <v>0</v>
      </c>
      <c r="J1204" s="64">
        <v>2000</v>
      </c>
      <c r="K1204" s="64">
        <v>0</v>
      </c>
      <c r="L1204" s="64">
        <v>0</v>
      </c>
      <c r="M1204" s="64">
        <v>0</v>
      </c>
      <c r="N1204" s="64">
        <v>2000</v>
      </c>
      <c r="O1204" s="60">
        <v>0</v>
      </c>
      <c r="P1204" s="64">
        <v>0</v>
      </c>
      <c r="Q1204" s="64">
        <v>0</v>
      </c>
      <c r="R1204" s="64">
        <v>0</v>
      </c>
      <c r="S1204" s="64">
        <v>2000</v>
      </c>
      <c r="T1204" s="60">
        <v>0</v>
      </c>
    </row>
    <row r="1205" spans="1:20" outlineLevel="1" collapsed="1" x14ac:dyDescent="0.25">
      <c r="A1205" s="52" t="s">
        <v>2</v>
      </c>
      <c r="B1205" s="52" t="s">
        <v>2</v>
      </c>
      <c r="C1205" s="66" t="s">
        <v>73</v>
      </c>
      <c r="H1205" s="54">
        <v>273494</v>
      </c>
      <c r="I1205" s="54">
        <v>0</v>
      </c>
      <c r="J1205" s="54">
        <v>273494</v>
      </c>
      <c r="K1205" s="54">
        <v>69671.59</v>
      </c>
      <c r="L1205" s="54">
        <v>110160</v>
      </c>
      <c r="M1205" s="54">
        <v>179831.59</v>
      </c>
      <c r="N1205" s="54">
        <v>93662.41</v>
      </c>
      <c r="O1205" s="56">
        <v>0.65753394955648026</v>
      </c>
      <c r="P1205" s="54">
        <v>179795.27666599999</v>
      </c>
      <c r="Q1205" s="54">
        <v>106103</v>
      </c>
      <c r="R1205" s="54">
        <v>285898.27666600002</v>
      </c>
      <c r="S1205" s="55">
        <v>-122564.27666600001</v>
      </c>
      <c r="T1205" s="57">
        <v>1.4481424699115886</v>
      </c>
    </row>
    <row r="1206" spans="1:20" hidden="1" outlineLevel="2" collapsed="1" x14ac:dyDescent="0.25">
      <c r="A1206" s="47" t="s">
        <v>2</v>
      </c>
      <c r="B1206" s="47" t="s">
        <v>2</v>
      </c>
      <c r="D1206" s="47" t="s">
        <v>74</v>
      </c>
      <c r="H1206" s="58">
        <v>273494</v>
      </c>
      <c r="I1206" s="58">
        <v>0</v>
      </c>
      <c r="J1206" s="58">
        <v>273494</v>
      </c>
      <c r="K1206" s="58">
        <v>69671.59</v>
      </c>
      <c r="L1206" s="58">
        <v>110160</v>
      </c>
      <c r="M1206" s="58">
        <v>179831.59</v>
      </c>
      <c r="N1206" s="58">
        <v>93662.41</v>
      </c>
      <c r="O1206" s="60">
        <v>0.65753394955648026</v>
      </c>
      <c r="P1206" s="58">
        <v>179795.27666599999</v>
      </c>
      <c r="Q1206" s="58">
        <v>106103</v>
      </c>
      <c r="R1206" s="58">
        <v>285898.27666600002</v>
      </c>
      <c r="S1206" s="59">
        <v>-122564.27666600001</v>
      </c>
      <c r="T1206" s="61">
        <v>1.4481424699115886</v>
      </c>
    </row>
    <row r="1207" spans="1:20" ht="14.45" hidden="1" customHeight="1" outlineLevel="3" x14ac:dyDescent="0.25">
      <c r="A1207" s="47" t="s">
        <v>2</v>
      </c>
      <c r="B1207" s="47" t="s">
        <v>2</v>
      </c>
      <c r="C1207" s="62" t="s">
        <v>2</v>
      </c>
      <c r="E1207" s="47" t="s">
        <v>2</v>
      </c>
      <c r="H1207" s="58">
        <v>273494</v>
      </c>
      <c r="I1207" s="58">
        <v>0</v>
      </c>
      <c r="J1207" s="58">
        <v>273494</v>
      </c>
      <c r="K1207" s="58">
        <v>69671.59</v>
      </c>
      <c r="L1207" s="58">
        <v>110160</v>
      </c>
      <c r="M1207" s="58">
        <v>179831.59</v>
      </c>
      <c r="N1207" s="58">
        <v>93662.41</v>
      </c>
      <c r="O1207" s="60">
        <v>0.65753394955648026</v>
      </c>
      <c r="P1207" s="58">
        <v>179795.27666599999</v>
      </c>
      <c r="Q1207" s="58">
        <v>106103</v>
      </c>
      <c r="R1207" s="58">
        <v>285898.27666600002</v>
      </c>
      <c r="S1207" s="59">
        <v>-122564.27666600001</v>
      </c>
      <c r="T1207" s="61">
        <v>1.4481424699115886</v>
      </c>
    </row>
    <row r="1208" spans="1:20" ht="14.45" hidden="1" customHeight="1" outlineLevel="4" collapsed="1" x14ac:dyDescent="0.25">
      <c r="A1208" s="47" t="s">
        <v>2</v>
      </c>
      <c r="B1208" s="47" t="s">
        <v>2</v>
      </c>
      <c r="C1208" s="62" t="s">
        <v>2</v>
      </c>
      <c r="D1208" s="63" t="s">
        <v>2</v>
      </c>
      <c r="E1208" s="63" t="s">
        <v>2</v>
      </c>
      <c r="F1208" s="47" t="s">
        <v>2</v>
      </c>
      <c r="H1208" s="64">
        <v>273494</v>
      </c>
      <c r="I1208" s="64">
        <v>0</v>
      </c>
      <c r="J1208" s="64">
        <v>273494</v>
      </c>
      <c r="K1208" s="64">
        <v>69671.59</v>
      </c>
      <c r="L1208" s="64">
        <v>110160</v>
      </c>
      <c r="M1208" s="64">
        <v>179831.59</v>
      </c>
      <c r="N1208" s="64">
        <v>93662.41</v>
      </c>
      <c r="O1208" s="60">
        <v>0.65753394955648026</v>
      </c>
      <c r="P1208" s="64">
        <v>179795.27666599999</v>
      </c>
      <c r="Q1208" s="64">
        <v>106103</v>
      </c>
      <c r="R1208" s="64">
        <v>285898.27666600002</v>
      </c>
      <c r="S1208" s="65">
        <v>-122564.27666600001</v>
      </c>
      <c r="T1208" s="60">
        <v>1.4481424699115886</v>
      </c>
    </row>
    <row r="1209" spans="1:20" x14ac:dyDescent="0.25">
      <c r="A1209" s="68" t="s">
        <v>80</v>
      </c>
      <c r="B1209" s="42"/>
      <c r="C1209" s="42"/>
      <c r="D1209" s="42"/>
      <c r="E1209" s="42"/>
      <c r="F1209" s="42"/>
      <c r="G1209" s="42"/>
      <c r="H1209" s="69">
        <v>192143074</v>
      </c>
      <c r="I1209" s="69">
        <v>22670854</v>
      </c>
      <c r="J1209" s="69">
        <v>214813928</v>
      </c>
      <c r="K1209" s="69">
        <v>50258555.649999999</v>
      </c>
      <c r="L1209" s="69">
        <v>4620942.1499990001</v>
      </c>
      <c r="M1209" s="69">
        <v>54879497.799998999</v>
      </c>
      <c r="N1209" s="69">
        <v>159934430.200001</v>
      </c>
      <c r="O1209" s="71">
        <v>0.25547457891091213</v>
      </c>
      <c r="P1209" s="69">
        <v>186928114.05324</v>
      </c>
      <c r="Q1209" s="69">
        <v>14746544.43</v>
      </c>
      <c r="R1209" s="69">
        <v>201674658.48324001</v>
      </c>
      <c r="S1209" s="69">
        <v>8518327.3667610008</v>
      </c>
      <c r="T1209" s="71">
        <v>0.96034555372610197</v>
      </c>
    </row>
    <row r="1210" spans="1:20" ht="3.6" customHeight="1" x14ac:dyDescent="0.25">
      <c r="A1210" s="73" t="s">
        <v>2</v>
      </c>
    </row>
    <row r="1211" spans="1:20" ht="8.65" customHeight="1" x14ac:dyDescent="0.25">
      <c r="A1211" s="73" t="s">
        <v>2</v>
      </c>
    </row>
    <row r="1212" spans="1:20" ht="15.75" thickBot="1" x14ac:dyDescent="0.3">
      <c r="A1212" s="74" t="s">
        <v>81</v>
      </c>
      <c r="B1212" s="75"/>
      <c r="C1212" s="75"/>
      <c r="D1212" s="75"/>
      <c r="E1212" s="75"/>
      <c r="F1212" s="74" t="s">
        <v>2</v>
      </c>
      <c r="G1212" s="75"/>
      <c r="H1212" s="76">
        <v>-1739123</v>
      </c>
      <c r="I1212" s="76">
        <v>-21511783</v>
      </c>
      <c r="J1212" s="76">
        <v>-23250906</v>
      </c>
      <c r="K1212" s="77">
        <v>12319471.699999999</v>
      </c>
      <c r="L1212" s="76">
        <v>-4620942.1499990001</v>
      </c>
      <c r="M1212" s="77">
        <v>7698529.5500010001</v>
      </c>
      <c r="N1212" s="77">
        <v>30949435.550000999</v>
      </c>
      <c r="O1212" s="78">
        <v>-0.33110664805926271</v>
      </c>
      <c r="P1212" s="76">
        <v>-16003192.596597999</v>
      </c>
      <c r="Q1212" s="77">
        <v>7064474.5700000003</v>
      </c>
      <c r="R1212" s="76">
        <f>-8938718.026598+790000</f>
        <v>-8148718.0265980009</v>
      </c>
      <c r="S1212" s="77">
        <f>9691245.823403+790000</f>
        <v>10481245.823403001</v>
      </c>
      <c r="T1212" s="79">
        <v>0.98399999999999999</v>
      </c>
    </row>
    <row r="1213" spans="1:20" ht="3.6" customHeight="1" thickTop="1" x14ac:dyDescent="0.25">
      <c r="A1213" s="73" t="s">
        <v>2</v>
      </c>
    </row>
    <row r="1214" spans="1:20" ht="3.6" customHeight="1" x14ac:dyDescent="0.25">
      <c r="A1214" s="73" t="s">
        <v>2</v>
      </c>
    </row>
  </sheetData>
  <pageMargins left="0.5" right="0.5" top="0.5" bottom="0.91" header="0.5" footer="0.5"/>
  <pageSetup paperSize="5" orientation="landscape" horizontalDpi="300" verticalDpi="300" r:id="rId1"/>
  <headerFooter alignWithMargins="0">
    <oddFooter>&amp;L&amp;"Arial,Regular"&amp;8 Dec 15, 2021 09:11 PM &amp;C&amp;"Arial,Italic"&amp;7 Totals may differ due to rounding. 
&amp;"arial,Regular"&amp;8 Projection Report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Summary</vt:lpstr>
      <vt:lpstr>Summary</vt:lpstr>
      <vt:lpstr>'Net Summary'!Print_Area</vt:lpstr>
      <vt:lpstr>Summary!Print_Titles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dcterms:modified xsi:type="dcterms:W3CDTF">2023-03-09T18:34:07Z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