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GT\Dept\_1_Questica\BPG - Business Process Guides\BPG on HSU UBO Website\"/>
    </mc:Choice>
  </mc:AlternateContent>
  <bookViews>
    <workbookView xWindow="0" yWindow="0" windowWidth="28800" windowHeight="12300"/>
  </bookViews>
  <sheets>
    <sheet name=".1 Projection Report" sheetId="1" r:id="rId1"/>
    <sheet name=".2 System Calculated" sheetId="2" r:id="rId2"/>
  </sheets>
  <definedNames>
    <definedName name="_xlnm.Print_Titles" localSheetId="0">'.1 Projection Report'!$1:$2</definedName>
  </definedNames>
  <calcPr calcId="162913"/>
</workbook>
</file>

<file path=xl/calcChain.xml><?xml version="1.0" encoding="utf-8"?>
<calcChain xmlns="http://schemas.openxmlformats.org/spreadsheetml/2006/main">
  <c r="U186" i="1" l="1"/>
  <c r="U182" i="1"/>
  <c r="S27" i="1"/>
  <c r="L27" i="1"/>
  <c r="N27" i="1"/>
  <c r="U180" i="1"/>
  <c r="U181" i="1"/>
  <c r="U184" i="1"/>
  <c r="Q15" i="1" l="1"/>
  <c r="M15" i="1"/>
  <c r="K15" i="1"/>
  <c r="U26" i="1" l="1"/>
  <c r="T25" i="1"/>
  <c r="T24" i="1" s="1"/>
  <c r="T23" i="1" s="1"/>
  <c r="T22" i="1" s="1"/>
  <c r="T27" i="1" s="1"/>
  <c r="T178" i="1" s="1"/>
  <c r="S25" i="1"/>
  <c r="S24" i="1" s="1"/>
  <c r="S23" i="1" s="1"/>
  <c r="S22" i="1" s="1"/>
  <c r="Q25" i="1"/>
  <c r="Q24" i="1" s="1"/>
  <c r="Q23" i="1" s="1"/>
  <c r="O25" i="1"/>
  <c r="O24" i="1" s="1"/>
  <c r="O23" i="1" s="1"/>
  <c r="O22" i="1" s="1"/>
  <c r="O27" i="1" s="1"/>
  <c r="N25" i="1"/>
  <c r="N24" i="1" s="1"/>
  <c r="N23" i="1" s="1"/>
  <c r="N22" i="1" s="1"/>
  <c r="L25" i="1"/>
  <c r="L24" i="1" s="1"/>
  <c r="L23" i="1" s="1"/>
  <c r="L22" i="1" s="1"/>
  <c r="U23" i="1" l="1"/>
  <c r="U24" i="1"/>
  <c r="U25" i="1"/>
  <c r="Q22" i="1"/>
  <c r="D14" i="2"/>
  <c r="H14" i="2"/>
  <c r="H11" i="2"/>
  <c r="H8" i="2"/>
  <c r="G8" i="2"/>
  <c r="G30" i="2"/>
  <c r="G25" i="2"/>
  <c r="Q27" i="1" l="1"/>
  <c r="U27" i="1" s="1"/>
  <c r="U22" i="1"/>
  <c r="H13" i="2"/>
  <c r="W142" i="1"/>
  <c r="X142" i="1"/>
  <c r="W143" i="1"/>
  <c r="X143" i="1" s="1"/>
  <c r="W144" i="1"/>
  <c r="X144" i="1" s="1"/>
  <c r="W145" i="1"/>
  <c r="X145" i="1"/>
  <c r="D8" i="2"/>
  <c r="C8" i="2"/>
  <c r="G27" i="2"/>
  <c r="G23" i="2"/>
  <c r="U33" i="1"/>
  <c r="T33" i="1"/>
  <c r="S33" i="1"/>
  <c r="P33" i="1"/>
  <c r="O33" i="1"/>
  <c r="N33" i="1"/>
  <c r="K33" i="1"/>
  <c r="M16" i="1"/>
  <c r="K16" i="1"/>
  <c r="Q16" i="1"/>
  <c r="S15" i="1"/>
  <c r="D11" i="2" l="1"/>
  <c r="D13" i="2" s="1"/>
  <c r="G29" i="2"/>
  <c r="S16" i="1"/>
  <c r="U16" i="1" s="1"/>
  <c r="U15" i="1"/>
  <c r="T15" i="1"/>
  <c r="T16" i="1" l="1"/>
</calcChain>
</file>

<file path=xl/sharedStrings.xml><?xml version="1.0" encoding="utf-8"?>
<sst xmlns="http://schemas.openxmlformats.org/spreadsheetml/2006/main" count="873" uniqueCount="187">
  <si>
    <t>Projection Report</t>
  </si>
  <si>
    <t>Budget Year</t>
  </si>
  <si>
    <t>2019 - 2020</t>
  </si>
  <si>
    <t/>
  </si>
  <si>
    <t>As Of Date</t>
  </si>
  <si>
    <t>Business Unit</t>
  </si>
  <si>
    <t>HMCMP - Humboldt State Funds</t>
  </si>
  <si>
    <t>Fund</t>
  </si>
  <si>
    <t>HM500 - OPERATING FUND</t>
  </si>
  <si>
    <t>Division (CSU Custom Division)</t>
  </si>
  <si>
    <t>03 - ACADEMIC AFFAIRS</t>
  </si>
  <si>
    <t>MBU</t>
  </si>
  <si>
    <t>370 - COLLEGE OF NAT RES. - SCIENCES</t>
  </si>
  <si>
    <t>Department</t>
  </si>
  <si>
    <t>D20042 - BIOLOGICAL SCIENCES</t>
  </si>
  <si>
    <t>Program</t>
  </si>
  <si>
    <t>All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</si>
  <si>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</si>
  <si>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</si>
  <si>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</si>
  <si>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</si>
  <si>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</si>
  <si>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</si>
  <si>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</si>
  <si>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</si>
  <si>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Projection</t>
  </si>
  <si>
    <t>Projection Adj</t>
  </si>
  <si>
    <t>Final Proj</t>
  </si>
  <si>
    <t>Proj Bal</t>
  </si>
  <si>
    <t xml:space="preserve">Proj % </t>
  </si>
  <si>
    <t>Revenues</t>
  </si>
  <si>
    <t>580 - Other Financial Sources</t>
  </si>
  <si>
    <t>580093 - Other Non-operating Revenues</t>
  </si>
  <si>
    <t>580830 - MEMBERSHIP FEES</t>
  </si>
  <si>
    <t>Total Revenues</t>
  </si>
  <si>
    <t>Expenses</t>
  </si>
  <si>
    <t>Salaries</t>
  </si>
  <si>
    <t>601 - Regular Salaries and Wages</t>
  </si>
  <si>
    <t>601100 - Academic Salaries</t>
  </si>
  <si>
    <t>6011H0 - INST-TENURE TRACK/TENURED FAC</t>
  </si>
  <si>
    <t>6011M0 - INST-LECTURER/TEMP FACULTY</t>
  </si>
  <si>
    <t>6011Q0 - FERP FACULTY</t>
  </si>
  <si>
    <t>601101 - Department Chair</t>
  </si>
  <si>
    <t>6011N0 - DEPARTMENT CHAIR</t>
  </si>
  <si>
    <t>601103 - Graduate Assistant</t>
  </si>
  <si>
    <t>601103 - INST-GRADUATE ASSISTANT</t>
  </si>
  <si>
    <t>601300 - Support Staff Salaries</t>
  </si>
  <si>
    <t>601300 - SUPPORT STAFF</t>
  </si>
  <si>
    <t>RS064 - COLLEGE MSF FEE - RESTRICTED</t>
  </si>
  <si>
    <t>601301 - Overtime</t>
  </si>
  <si>
    <t>601301 - OVERTIME</t>
  </si>
  <si>
    <t>601303 - Student Assistant</t>
  </si>
  <si>
    <t>601303 - STUDENT ASSISTANT</t>
  </si>
  <si>
    <t>6013C3 - INST-STUDENT ASSISTANT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</si>
  <si>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</si>
  <si>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</si>
  <si>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</si>
  <si>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</si>
  <si>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</si>
  <si>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</si>
  <si>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</si>
  <si>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</si>
  <si>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</si>
  <si>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</si>
  <si>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</si>
  <si>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</si>
  <si>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603005 - Retirement</t>
  </si>
  <si>
    <t>603005 - RETIREMENT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</si>
  <si>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</si>
  <si>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</si>
  <si>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</si>
  <si>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</si>
  <si>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</si>
  <si>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</si>
  <si>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</si>
  <si>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</si>
  <si>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</si>
  <si>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</si>
  <si>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</si>
  <si>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</si>
  <si>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Operating Expenses</t>
  </si>
  <si>
    <t>604 - Communications</t>
  </si>
  <si>
    <t>604001 - Telephone Usage (Operating Cost)</t>
  </si>
  <si>
    <t>604001 - TELEPH-USAGE CHARGES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</si>
  <si>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</si>
  <si>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</si>
  <si>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</si>
  <si>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</si>
  <si>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606 - Travel</t>
  </si>
  <si>
    <t>606001 - Travel-In State</t>
  </si>
  <si>
    <t>606001 - TRAVEL IN STATE</t>
  </si>
  <si>
    <t>606803 - LOCAL MILEAGE</t>
  </si>
  <si>
    <t>606002 - Travel-Out of State</t>
  </si>
  <si>
    <t>606830 - TRAVEL FOREIGN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</si>
  <si>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</si>
  <si>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</si>
  <si>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</si>
  <si>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</si>
  <si>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</si>
  <si>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</si>
  <si>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P0311 - START-UP COSTS - RESTRICTED</t>
  </si>
  <si>
    <t>616002 - I/T Hardware</t>
  </si>
  <si>
    <t>616002 - IT HARDWARE</t>
  </si>
  <si>
    <t>616003 - I/T Software</t>
  </si>
  <si>
    <t>616003 - IT SOFTWARE</t>
  </si>
  <si>
    <t>619 - Equipment Group</t>
  </si>
  <si>
    <t>619001 - Other Equipment</t>
  </si>
  <si>
    <t>619001 - EQUIPMENT</t>
  </si>
  <si>
    <t>660 - Misc. Operating Expenses</t>
  </si>
  <si>
    <t>660001 - Postage and Freight</t>
  </si>
  <si>
    <t>660001 - POSTAGE &amp; FREIGHT</t>
  </si>
  <si>
    <t>660002 - Printing</t>
  </si>
  <si>
    <t>660002 - PRINTING</t>
  </si>
  <si>
    <t>660003 - Supplies and Services</t>
  </si>
  <si>
    <t>660003 - SUPPLIES AND SERVICES</t>
  </si>
  <si>
    <t>RS008 - BIOLOGY FINES - RESTRICTED</t>
  </si>
  <si>
    <t>660801 - COPIER SERVICES</t>
  </si>
  <si>
    <t>660804 - WORK REQUESTS</t>
  </si>
  <si>
    <t>660805 - HOSPITALITY EXPENSE</t>
  </si>
  <si>
    <t>660807 - MEMBERSHIPS</t>
  </si>
  <si>
    <t>660831 - LAB CONSUMABLES</t>
  </si>
  <si>
    <t>660901 - POOL VEHICLE RENTALS</t>
  </si>
  <si>
    <t>660042 - Recruitment and Employee Relocation</t>
  </si>
  <si>
    <t>660042 - EMPL RECRUITMENT &amp; RELOCATION</t>
  </si>
  <si>
    <t>Total Expenses</t>
  </si>
  <si>
    <t>D20042 Total</t>
  </si>
  <si>
    <t>December 31, 2019</t>
  </si>
  <si>
    <t>A</t>
  </si>
  <si>
    <t>B</t>
  </si>
  <si>
    <t>C = A+B</t>
  </si>
  <si>
    <t>D</t>
  </si>
  <si>
    <t>E</t>
  </si>
  <si>
    <t>F=D+E</t>
  </si>
  <si>
    <t>H=F/C</t>
  </si>
  <si>
    <t>I</t>
  </si>
  <si>
    <t>J</t>
  </si>
  <si>
    <t>L=(J+I+E)/C</t>
  </si>
  <si>
    <r>
      <t>G=</t>
    </r>
    <r>
      <rPr>
        <b/>
        <u/>
        <sz val="10"/>
        <color rgb="FFFF0000"/>
        <rFont val="Arial"/>
        <family val="2"/>
      </rPr>
      <t>F-C</t>
    </r>
  </si>
  <si>
    <t>K=I+J</t>
  </si>
  <si>
    <r>
      <t>L=(J+I+E)</t>
    </r>
    <r>
      <rPr>
        <b/>
        <u/>
        <sz val="10"/>
        <color rgb="FFFF0000"/>
        <rFont val="Arial"/>
        <family val="2"/>
      </rPr>
      <t>-C</t>
    </r>
  </si>
  <si>
    <t>M=(J+I+E)/C</t>
  </si>
  <si>
    <r>
      <t>K=</t>
    </r>
    <r>
      <rPr>
        <b/>
        <u/>
        <sz val="10"/>
        <color rgb="FFFF0000"/>
        <rFont val="Arial"/>
        <family val="2"/>
      </rPr>
      <t>C-</t>
    </r>
    <r>
      <rPr>
        <b/>
        <sz val="10"/>
        <color rgb="FFFF0000"/>
        <rFont val="Arial"/>
        <family val="2"/>
      </rPr>
      <t>(J+I+E)</t>
    </r>
  </si>
  <si>
    <t>.2 System Calculated</t>
  </si>
  <si>
    <t>User Enters adj. through the Projection Module</t>
  </si>
  <si>
    <t>Projection Adjustment Calculator</t>
  </si>
  <si>
    <t>New Proj Bal</t>
  </si>
  <si>
    <t>New Proj %</t>
  </si>
  <si>
    <t>Revenue Calculator</t>
  </si>
  <si>
    <t>Expense Calculator</t>
  </si>
  <si>
    <t>Update "Final Bud" "Encumb" &amp; "Projection" columns with the line item on your report that needs an adjustment. Then, enter what you think the ACTUAL balance will be at year-end. An adjustment. new projected balance and percentage will auto calculate.</t>
  </si>
  <si>
    <t>Salary and Benefits Projection Calculation</t>
  </si>
  <si>
    <t>July</t>
  </si>
  <si>
    <t>August</t>
  </si>
  <si>
    <t>September</t>
  </si>
  <si>
    <t>October</t>
  </si>
  <si>
    <t>November</t>
  </si>
  <si>
    <t>December</t>
  </si>
  <si>
    <t>Calculation</t>
  </si>
  <si>
    <t>"As of Date" month report was ran through</t>
  </si>
  <si>
    <t>Remaining # of Months</t>
  </si>
  <si>
    <t>As of Date * Remaining # of Months</t>
  </si>
  <si>
    <t>YE Projection</t>
  </si>
  <si>
    <t>ck</t>
  </si>
  <si>
    <t>Revenue &amp; Operating Expense Projection Calculation</t>
  </si>
  <si>
    <t>Actuals as of</t>
  </si>
  <si>
    <t>Year</t>
  </si>
  <si>
    <t>Yearly Totals</t>
  </si>
  <si>
    <t>2016-17</t>
  </si>
  <si>
    <t>2017-18</t>
  </si>
  <si>
    <t>Average</t>
  </si>
  <si>
    <t>2018-19</t>
  </si>
  <si>
    <r>
      <t xml:space="preserve">Adjustment </t>
    </r>
    <r>
      <rPr>
        <sz val="10"/>
        <color rgb="FF000000"/>
        <rFont val="Arial"/>
        <family val="2"/>
      </rPr>
      <t xml:space="preserve">(Enter into Questica </t>
    </r>
    <r>
      <rPr>
        <u/>
        <sz val="10"/>
        <color rgb="FF000000"/>
        <rFont val="Arial"/>
        <family val="2"/>
      </rPr>
      <t>Projection Record</t>
    </r>
    <r>
      <rPr>
        <sz val="10"/>
        <color rgb="FF000000"/>
        <rFont val="Arial"/>
        <family val="2"/>
      </rPr>
      <t>)</t>
    </r>
  </si>
  <si>
    <t>G=C-F</t>
  </si>
  <si>
    <t>Formula flipped</t>
  </si>
  <si>
    <t>Salary Actuals Through December</t>
  </si>
  <si>
    <t>2019-2020</t>
  </si>
  <si>
    <t>Historical Avg. Diff.</t>
  </si>
  <si>
    <t>Prior Year Actuals</t>
  </si>
  <si>
    <t>If current year = 0</t>
  </si>
  <si>
    <t>-To see how various fields are calculated within the projections report refer to the orange row.
- Refer to Tab.2 for examples of report calculated projection formulas</t>
  </si>
  <si>
    <t>Revenue &amp; Operating Expense Projection Calculation IF CY is Zero</t>
  </si>
  <si>
    <t>Historical Avg. Diff</t>
  </si>
  <si>
    <r>
      <t xml:space="preserve">Enter Your Estimate Here  </t>
    </r>
    <r>
      <rPr>
        <i/>
        <sz val="10"/>
        <color rgb="FF000000"/>
        <rFont val="Arial"/>
        <family val="2"/>
      </rPr>
      <t xml:space="preserve">(What you think </t>
    </r>
    <r>
      <rPr>
        <i/>
        <u/>
        <sz val="10"/>
        <color rgb="FF000000"/>
        <rFont val="Arial"/>
        <family val="2"/>
      </rPr>
      <t>Actual</t>
    </r>
    <r>
      <rPr>
        <i/>
        <sz val="10"/>
        <color rgb="FF000000"/>
        <rFont val="Arial"/>
        <family val="2"/>
      </rPr>
      <t xml:space="preserve"> costs/revenue will be at Year-end)</t>
    </r>
  </si>
  <si>
    <t>Overall area proj %</t>
  </si>
  <si>
    <t>Rev &amp; Exp Final Proj.</t>
  </si>
  <si>
    <t>Rev &amp; Exp Encumb.</t>
  </si>
  <si>
    <t>Rev &amp; Exp Final 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</si>
</sst>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0.0%"/>
    <numFmt numFmtId="167" formatCode="_(* #,##0_);_(* \(#,##0\);_(* &quot;-&quot;??_);_(@_)"/>
  </numFmts>
  <fonts count="20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0000"/>
      <name val="Arial"/>
      <family val="2"/>
    </font>
    <font>
      <sz val="11"/>
      <name val="Calibri"/>
      <family val="2"/>
    </font>
    <font>
      <b/>
      <sz val="10"/>
      <color rgb="FF0000FF"/>
      <name val="Arial"/>
      <family val="2"/>
    </font>
    <font>
      <b/>
      <sz val="14"/>
      <name val="Calibri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rgb="FFF0F0F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E8E8E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medium">
        <color indexed="64"/>
      </right>
      <top style="thin">
        <color rgb="FF95959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0">
    <xf numFmtId="0" fontId="1" fillId="0" borderId="0" xfId="0" applyFont="1" applyFill="1" applyBorder="1"/>
    <xf numFmtId="0" fontId="4" fillId="0" borderId="0" xfId="0" applyFont="1" applyFill="1" applyBorder="1"/>
    <xf numFmtId="0" fontId="3" fillId="0" borderId="2" xfId="0" applyNumberFormat="1" applyFont="1" applyFill="1" applyBorder="1" applyAlignment="1">
      <alignment horizontal="center" wrapText="1" readingOrder="1"/>
    </xf>
    <xf numFmtId="0" fontId="6" fillId="0" borderId="0" xfId="0" applyNumberFormat="1" applyFont="1" applyFill="1" applyBorder="1" applyAlignment="1">
      <alignment horizontal="right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164" fontId="6" fillId="2" borderId="0" xfId="0" applyNumberFormat="1" applyFont="1" applyFill="1" applyBorder="1" applyAlignment="1">
      <alignment horizontal="right" vertical="center" wrapText="1" readingOrder="1"/>
    </xf>
    <xf numFmtId="164" fontId="8" fillId="2" borderId="0" xfId="0" applyNumberFormat="1" applyFont="1" applyFill="1" applyBorder="1" applyAlignment="1">
      <alignment horizontal="right" vertical="center" wrapText="1" readingOrder="1"/>
    </xf>
    <xf numFmtId="165" fontId="6" fillId="2" borderId="0" xfId="0" applyNumberFormat="1" applyFont="1" applyFill="1" applyBorder="1" applyAlignment="1">
      <alignment horizontal="right" vertical="top" wrapText="1" readingOrder="1"/>
    </xf>
    <xf numFmtId="165" fontId="6" fillId="2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164" fontId="6" fillId="3" borderId="0" xfId="0" applyNumberFormat="1" applyFont="1" applyFill="1" applyBorder="1" applyAlignment="1">
      <alignment horizontal="right" vertical="center" wrapText="1" readingOrder="1"/>
    </xf>
    <xf numFmtId="164" fontId="8" fillId="3" borderId="0" xfId="0" applyNumberFormat="1" applyFont="1" applyFill="1" applyBorder="1" applyAlignment="1">
      <alignment horizontal="right" vertical="center" wrapText="1" readingOrder="1"/>
    </xf>
    <xf numFmtId="165" fontId="6" fillId="3" borderId="0" xfId="0" applyNumberFormat="1" applyFont="1" applyFill="1" applyBorder="1" applyAlignment="1">
      <alignment horizontal="right" vertical="top" wrapText="1" readingOrder="1"/>
    </xf>
    <xf numFmtId="165" fontId="6" fillId="3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3" fillId="0" borderId="3" xfId="0" applyNumberFormat="1" applyFont="1" applyFill="1" applyBorder="1" applyAlignment="1">
      <alignment horizontal="right" vertical="center" wrapText="1" readingOrder="1"/>
    </xf>
    <xf numFmtId="165" fontId="8" fillId="3" borderId="0" xfId="0" applyNumberFormat="1" applyFont="1" applyFill="1" applyBorder="1" applyAlignment="1">
      <alignment horizontal="right" vertical="top" wrapText="1" readingOrder="1"/>
    </xf>
    <xf numFmtId="165" fontId="8" fillId="3" borderId="0" xfId="0" applyNumberFormat="1" applyFont="1" applyFill="1" applyBorder="1" applyAlignment="1">
      <alignment horizontal="right" vertical="center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/>
    <xf numFmtId="0" fontId="5" fillId="0" borderId="0" xfId="0" applyNumberFormat="1" applyFont="1" applyFill="1" applyBorder="1" applyAlignment="1">
      <alignment wrapText="1" readingOrder="1"/>
    </xf>
    <xf numFmtId="0" fontId="4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readingOrder="1"/>
    </xf>
    <xf numFmtId="0" fontId="6" fillId="0" borderId="0" xfId="0" applyNumberFormat="1" applyFont="1" applyFill="1" applyBorder="1" applyAlignment="1">
      <alignment wrapText="1" readingOrder="1"/>
    </xf>
    <xf numFmtId="164" fontId="7" fillId="0" borderId="0" xfId="0" applyNumberFormat="1" applyFont="1" applyFill="1" applyBorder="1" applyAlignment="1">
      <alignment vertical="top" wrapText="1" readingOrder="1"/>
    </xf>
    <xf numFmtId="164" fontId="8" fillId="2" borderId="0" xfId="0" applyNumberFormat="1" applyFont="1" applyFill="1" applyBorder="1" applyAlignment="1">
      <alignment vertical="center" wrapText="1" readingOrder="1"/>
    </xf>
    <xf numFmtId="164" fontId="8" fillId="3" borderId="0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4" fontId="6" fillId="2" borderId="0" xfId="0" applyNumberFormat="1" applyFont="1" applyFill="1" applyBorder="1" applyAlignment="1">
      <alignment vertical="center" wrapText="1" readingOrder="1"/>
    </xf>
    <xf numFmtId="164" fontId="6" fillId="3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center" wrapText="1" readingOrder="1"/>
    </xf>
    <xf numFmtId="164" fontId="3" fillId="0" borderId="5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readingOrder="1"/>
    </xf>
    <xf numFmtId="0" fontId="7" fillId="4" borderId="7" xfId="0" applyFont="1" applyFill="1" applyBorder="1" applyAlignment="1">
      <alignment horizontal="center" readingOrder="1"/>
    </xf>
    <xf numFmtId="0" fontId="7" fillId="4" borderId="8" xfId="0" applyFont="1" applyFill="1" applyBorder="1" applyAlignment="1">
      <alignment horizontal="center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vertical="center" wrapText="1" readingOrder="1"/>
    </xf>
    <xf numFmtId="0" fontId="4" fillId="0" borderId="25" xfId="0" applyFont="1" applyFill="1" applyBorder="1" applyAlignment="1"/>
    <xf numFmtId="0" fontId="3" fillId="5" borderId="26" xfId="0" applyNumberFormat="1" applyFont="1" applyFill="1" applyBorder="1" applyAlignment="1">
      <alignment horizontal="center" wrapText="1" readingOrder="1"/>
    </xf>
    <xf numFmtId="0" fontId="3" fillId="5" borderId="27" xfId="0" applyNumberFormat="1" applyFont="1" applyFill="1" applyBorder="1" applyAlignment="1">
      <alignment horizontal="center" wrapText="1" readingOrder="1"/>
    </xf>
    <xf numFmtId="164" fontId="6" fillId="6" borderId="0" xfId="0" applyNumberFormat="1" applyFont="1" applyFill="1" applyBorder="1" applyAlignment="1">
      <alignment horizontal="right" vertical="center" wrapText="1" readingOrder="1"/>
    </xf>
    <xf numFmtId="164" fontId="6" fillId="7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166" fontId="6" fillId="0" borderId="28" xfId="2" applyNumberFormat="1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/>
    <xf numFmtId="164" fontId="4" fillId="8" borderId="14" xfId="0" applyNumberFormat="1" applyFont="1" applyFill="1" applyBorder="1" applyAlignment="1"/>
    <xf numFmtId="0" fontId="4" fillId="0" borderId="14" xfId="0" applyFont="1" applyFill="1" applyBorder="1" applyAlignment="1"/>
    <xf numFmtId="164" fontId="4" fillId="7" borderId="14" xfId="0" applyNumberFormat="1" applyFont="1" applyFill="1" applyBorder="1" applyAlignment="1"/>
    <xf numFmtId="164" fontId="4" fillId="0" borderId="14" xfId="0" applyNumberFormat="1" applyFont="1" applyFill="1" applyBorder="1" applyAlignment="1"/>
    <xf numFmtId="166" fontId="6" fillId="0" borderId="15" xfId="2" applyNumberFormat="1" applyFont="1" applyFill="1" applyBorder="1" applyAlignment="1">
      <alignment horizontal="right" vertical="center" wrapText="1" readingOrder="1"/>
    </xf>
    <xf numFmtId="164" fontId="6" fillId="10" borderId="0" xfId="0" applyNumberFormat="1" applyFont="1" applyFill="1" applyBorder="1" applyAlignment="1">
      <alignment horizontal="right" vertical="center" wrapText="1" readingOrder="1"/>
    </xf>
    <xf numFmtId="165" fontId="6" fillId="10" borderId="0" xfId="0" applyNumberFormat="1" applyFont="1" applyFill="1" applyBorder="1" applyAlignment="1">
      <alignment horizontal="right" vertical="top" wrapText="1" readingOrder="1"/>
    </xf>
    <xf numFmtId="164" fontId="6" fillId="10" borderId="0" xfId="0" applyNumberFormat="1" applyFont="1" applyFill="1" applyBorder="1" applyAlignment="1">
      <alignment vertical="center" wrapText="1" readingOrder="1"/>
    </xf>
    <xf numFmtId="165" fontId="6" fillId="10" borderId="0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167" fontId="13" fillId="0" borderId="29" xfId="1" applyNumberFormat="1" applyFont="1" applyBorder="1" applyAlignment="1">
      <alignment horizontal="right" vertical="top" wrapText="1"/>
    </xf>
    <xf numFmtId="0" fontId="4" fillId="0" borderId="25" xfId="0" applyFont="1" applyFill="1" applyBorder="1"/>
    <xf numFmtId="0" fontId="4" fillId="0" borderId="13" xfId="0" applyFont="1" applyFill="1" applyBorder="1"/>
    <xf numFmtId="0" fontId="4" fillId="0" borderId="23" xfId="0" applyFont="1" applyFill="1" applyBorder="1" applyAlignment="1">
      <alignment horizontal="center"/>
    </xf>
    <xf numFmtId="167" fontId="13" fillId="0" borderId="30" xfId="1" applyNumberFormat="1" applyFont="1" applyBorder="1" applyAlignment="1">
      <alignment horizontal="right" vertical="top" wrapText="1"/>
    </xf>
    <xf numFmtId="0" fontId="4" fillId="0" borderId="14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67" fontId="4" fillId="11" borderId="0" xfId="0" applyNumberFormat="1" applyFont="1" applyFill="1" applyBorder="1"/>
    <xf numFmtId="0" fontId="12" fillId="0" borderId="0" xfId="0" applyFont="1" applyFill="1" applyBorder="1"/>
    <xf numFmtId="0" fontId="4" fillId="0" borderId="24" xfId="0" applyFont="1" applyFill="1" applyBorder="1" applyAlignment="1">
      <alignment horizontal="center"/>
    </xf>
    <xf numFmtId="167" fontId="13" fillId="0" borderId="31" xfId="1" applyNumberFormat="1" applyFont="1" applyBorder="1" applyAlignment="1">
      <alignment horizontal="right" vertical="top" wrapText="1"/>
    </xf>
    <xf numFmtId="0" fontId="4" fillId="0" borderId="28" xfId="0" applyFont="1" applyFill="1" applyBorder="1"/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25" xfId="0" applyFont="1" applyBorder="1"/>
    <xf numFmtId="167" fontId="6" fillId="0" borderId="0" xfId="1" applyNumberFormat="1" applyFont="1" applyBorder="1"/>
    <xf numFmtId="167" fontId="6" fillId="0" borderId="28" xfId="1" applyNumberFormat="1" applyFont="1" applyBorder="1"/>
    <xf numFmtId="167" fontId="6" fillId="0" borderId="20" xfId="1" applyNumberFormat="1" applyFont="1" applyBorder="1"/>
    <xf numFmtId="167" fontId="6" fillId="0" borderId="21" xfId="1" applyNumberFormat="1" applyFont="1" applyBorder="1"/>
    <xf numFmtId="0" fontId="6" fillId="0" borderId="0" xfId="0" applyFont="1" applyBorder="1"/>
    <xf numFmtId="0" fontId="6" fillId="0" borderId="28" xfId="0" applyFont="1" applyBorder="1"/>
    <xf numFmtId="0" fontId="3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167" fontId="6" fillId="12" borderId="9" xfId="1" applyNumberFormat="1" applyFont="1" applyFill="1" applyBorder="1"/>
    <xf numFmtId="164" fontId="4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 vertical="center" readingOrder="1"/>
    </xf>
    <xf numFmtId="164" fontId="7" fillId="0" borderId="0" xfId="0" applyNumberFormat="1" applyFont="1" applyFill="1" applyBorder="1" applyAlignment="1">
      <alignment horizontal="center" vertical="center" readingOrder="1"/>
    </xf>
    <xf numFmtId="167" fontId="1" fillId="0" borderId="0" xfId="1" applyNumberFormat="1" applyFont="1" applyFill="1" applyBorder="1"/>
    <xf numFmtId="167" fontId="4" fillId="0" borderId="28" xfId="0" applyNumberFormat="1" applyFont="1" applyFill="1" applyBorder="1"/>
    <xf numFmtId="167" fontId="4" fillId="0" borderId="21" xfId="0" applyNumberFormat="1" applyFont="1" applyFill="1" applyBorder="1"/>
    <xf numFmtId="167" fontId="4" fillId="5" borderId="32" xfId="0" applyNumberFormat="1" applyFont="1" applyFill="1" applyBorder="1"/>
    <xf numFmtId="0" fontId="16" fillId="0" borderId="25" xfId="0" applyFont="1" applyFill="1" applyBorder="1"/>
    <xf numFmtId="0" fontId="3" fillId="0" borderId="23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vertical="top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164" fontId="4" fillId="3" borderId="0" xfId="0" applyNumberFormat="1" applyFont="1" applyFill="1" applyBorder="1" applyAlignment="1">
      <alignment horizontal="right" vertical="center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4" fontId="10" fillId="0" borderId="3" xfId="0" applyNumberFormat="1" applyFont="1" applyFill="1" applyBorder="1" applyAlignment="1">
      <alignment horizontal="right" vertical="center" wrapText="1" readingOrder="1"/>
    </xf>
    <xf numFmtId="166" fontId="10" fillId="0" borderId="0" xfId="2" applyNumberFormat="1" applyFont="1" applyFill="1" applyBorder="1" applyAlignment="1">
      <alignment horizontal="right" vertical="top" wrapText="1" readingOrder="1"/>
    </xf>
    <xf numFmtId="166" fontId="4" fillId="2" borderId="0" xfId="2" applyNumberFormat="1" applyFont="1" applyFill="1" applyBorder="1" applyAlignment="1">
      <alignment horizontal="right" vertical="center" wrapText="1" readingOrder="1"/>
    </xf>
    <xf numFmtId="166" fontId="4" fillId="3" borderId="0" xfId="2" applyNumberFormat="1" applyFont="1" applyFill="1" applyBorder="1" applyAlignment="1">
      <alignment horizontal="right" vertical="center" wrapText="1" readingOrder="1"/>
    </xf>
    <xf numFmtId="166" fontId="4" fillId="0" borderId="0" xfId="2" applyNumberFormat="1" applyFont="1" applyFill="1" applyBorder="1" applyAlignment="1">
      <alignment horizontal="right" vertical="top" wrapText="1" readingOrder="1"/>
    </xf>
    <xf numFmtId="166" fontId="10" fillId="0" borderId="3" xfId="2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 applyAlignment="1">
      <alignment horizontal="center" readingOrder="1"/>
    </xf>
    <xf numFmtId="0" fontId="17" fillId="0" borderId="0" xfId="0" applyFont="1" applyFill="1" applyBorder="1" applyAlignment="1">
      <alignment horizontal="center" wrapText="1" readingOrder="1"/>
    </xf>
    <xf numFmtId="167" fontId="6" fillId="13" borderId="0" xfId="1" applyNumberFormat="1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center" wrapText="1" readingOrder="1"/>
    </xf>
    <xf numFmtId="0" fontId="4" fillId="0" borderId="5" xfId="0" applyNumberFormat="1" applyFont="1" applyFill="1" applyBorder="1" applyAlignment="1">
      <alignment vertical="top" wrapText="1"/>
    </xf>
    <xf numFmtId="0" fontId="6" fillId="3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4" fillId="0" borderId="4" xfId="0" applyNumberFormat="1" applyFont="1" applyFill="1" applyBorder="1" applyAlignment="1">
      <alignment vertical="top" wrapText="1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" fillId="5" borderId="23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0" fontId="4" fillId="9" borderId="10" xfId="0" quotePrefix="1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/>
    </xf>
    <xf numFmtId="0" fontId="4" fillId="9" borderId="12" xfId="0" applyFont="1" applyFill="1" applyBorder="1" applyAlignment="1">
      <alignment horizontal="left" vertical="top"/>
    </xf>
    <xf numFmtId="0" fontId="4" fillId="9" borderId="13" xfId="0" applyFont="1" applyFill="1" applyBorder="1" applyAlignment="1">
      <alignment horizontal="left" vertical="top"/>
    </xf>
    <xf numFmtId="0" fontId="4" fillId="9" borderId="14" xfId="0" applyFont="1" applyFill="1" applyBorder="1" applyAlignment="1">
      <alignment horizontal="left" vertical="top"/>
    </xf>
    <xf numFmtId="0" fontId="4" fillId="9" borderId="15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65" fontId="3" fillId="14" borderId="5" xfId="0" applyNumberFormat="1" applyFont="1" applyFill="1" applyBorder="1" applyAlignment="1">
      <alignment horizontal="right" vertical="center" wrapText="1" readingOrder="1"/>
    </xf>
    <xf numFmtId="164" fontId="4" fillId="0" borderId="20" xfId="0" applyNumberFormat="1" applyFont="1" applyFill="1" applyBorder="1"/>
    <xf numFmtId="0" fontId="19" fillId="0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X187"/>
  <sheetViews>
    <sheetView tabSelected="1" zoomScale="90" zoomScaleNormal="90" workbookViewId="0">
      <pane ySplit="19" topLeftCell="A20" activePane="bottomLeft" state="frozen"/>
      <selection pane="bottomLeft" activeCell="R181" sqref="R181"/>
    </sheetView>
  </sheetViews>
  <sheetFormatPr defaultColWidth="8.85546875" defaultRowHeight="12.75" outlineLevelRow="4"/>
  <cols>
    <col min="1" max="1" width="0.85546875" style="1" customWidth="1"/>
    <col min="2" max="6" width="2.7109375" style="1" customWidth="1"/>
    <col min="7" max="7" width="16.42578125" style="1" customWidth="1"/>
    <col min="8" max="8" width="11.42578125" style="1" bestFit="1" customWidth="1"/>
    <col min="9" max="9" width="9.7109375" style="1" bestFit="1" customWidth="1"/>
    <col min="10" max="10" width="7.85546875" style="1" bestFit="1" customWidth="1"/>
    <col min="11" max="11" width="9.85546875" style="1" bestFit="1" customWidth="1"/>
    <col min="12" max="12" width="10.140625" style="1" customWidth="1"/>
    <col min="13" max="13" width="8.140625" style="1" bestFit="1" customWidth="1"/>
    <col min="14" max="14" width="9.7109375" style="1" bestFit="1" customWidth="1"/>
    <col min="15" max="15" width="14.5703125" style="1" bestFit="1" customWidth="1"/>
    <col min="16" max="16" width="8.5703125" style="1" bestFit="1" customWidth="1"/>
    <col min="17" max="17" width="19.42578125" style="1" bestFit="1" customWidth="1"/>
    <col min="18" max="18" width="23.140625" style="1" bestFit="1" customWidth="1"/>
    <col min="19" max="19" width="24.140625" style="1" bestFit="1" customWidth="1"/>
    <col min="20" max="20" width="18.140625" style="1" bestFit="1" customWidth="1"/>
    <col min="21" max="21" width="11.7109375" style="1" bestFit="1" customWidth="1"/>
    <col min="22" max="22" width="17.7109375" style="1" bestFit="1" customWidth="1"/>
    <col min="23" max="23" width="12.28515625" style="1" bestFit="1" customWidth="1"/>
    <col min="24" max="24" width="11.28515625" style="1" bestFit="1" customWidth="1"/>
    <col min="25" max="16384" width="8.85546875" style="1"/>
  </cols>
  <sheetData>
    <row r="1" spans="2:21">
      <c r="B1" s="153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3" spans="2:21" ht="13.15" customHeight="1">
      <c r="B3" s="31" t="s">
        <v>1</v>
      </c>
      <c r="C3" s="28"/>
      <c r="D3" s="28"/>
      <c r="E3" s="28"/>
      <c r="F3" s="28"/>
      <c r="G3" s="28"/>
      <c r="H3" s="32" t="s">
        <v>2</v>
      </c>
      <c r="I3" s="32" t="s">
        <v>3</v>
      </c>
      <c r="J3" s="33" t="s">
        <v>3</v>
      </c>
      <c r="K3" s="33" t="s">
        <v>3</v>
      </c>
      <c r="L3" s="33" t="s">
        <v>3</v>
      </c>
      <c r="M3" s="33" t="s">
        <v>3</v>
      </c>
      <c r="N3" s="33" t="s">
        <v>3</v>
      </c>
      <c r="O3" s="33" t="s">
        <v>3</v>
      </c>
      <c r="P3" s="33" t="s">
        <v>3</v>
      </c>
      <c r="R3" s="28"/>
      <c r="S3" s="31" t="s">
        <v>4</v>
      </c>
      <c r="T3" s="31" t="s">
        <v>126</v>
      </c>
      <c r="U3" s="28"/>
    </row>
    <row r="4" spans="2:21" ht="13.15" customHeight="1">
      <c r="B4" s="31" t="s">
        <v>5</v>
      </c>
      <c r="C4" s="28"/>
      <c r="D4" s="28"/>
      <c r="E4" s="28"/>
      <c r="F4" s="28"/>
      <c r="G4" s="28"/>
      <c r="H4" s="31" t="s">
        <v>6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21" ht="13.15" customHeight="1">
      <c r="B5" s="31" t="s">
        <v>7</v>
      </c>
      <c r="C5" s="28"/>
      <c r="D5" s="28"/>
      <c r="E5" s="28"/>
      <c r="F5" s="28"/>
      <c r="G5" s="28"/>
      <c r="H5" s="31" t="s">
        <v>8</v>
      </c>
      <c r="I5" s="28"/>
      <c r="J5" s="28"/>
      <c r="K5" s="28"/>
      <c r="U5" s="28"/>
    </row>
    <row r="6" spans="2:21" ht="13.15" customHeight="1" thickBot="1">
      <c r="B6" s="31" t="s">
        <v>9</v>
      </c>
      <c r="C6" s="28"/>
      <c r="D6" s="28"/>
      <c r="E6" s="28"/>
      <c r="F6" s="28"/>
      <c r="G6" s="28"/>
      <c r="H6" s="31" t="s">
        <v>10</v>
      </c>
      <c r="I6" s="28"/>
      <c r="J6" s="28"/>
      <c r="K6" s="28"/>
      <c r="U6" s="28"/>
    </row>
    <row r="7" spans="2:21" ht="13.15" customHeight="1">
      <c r="B7" s="31" t="s">
        <v>11</v>
      </c>
      <c r="C7" s="28"/>
      <c r="D7" s="28"/>
      <c r="E7" s="28"/>
      <c r="F7" s="28"/>
      <c r="G7" s="28"/>
      <c r="H7" s="31" t="s">
        <v>12</v>
      </c>
      <c r="I7" s="28"/>
      <c r="J7" s="28"/>
      <c r="K7" s="28"/>
      <c r="L7" s="147" t="s">
        <v>179</v>
      </c>
      <c r="M7" s="148"/>
      <c r="N7" s="148"/>
      <c r="O7" s="148"/>
      <c r="P7" s="148"/>
      <c r="Q7" s="148"/>
      <c r="R7" s="148"/>
      <c r="S7" s="148"/>
      <c r="T7" s="149"/>
      <c r="U7" s="28"/>
    </row>
    <row r="8" spans="2:21" ht="13.15" customHeight="1" thickBot="1">
      <c r="B8" s="34" t="s">
        <v>13</v>
      </c>
      <c r="C8" s="30"/>
      <c r="D8" s="30"/>
      <c r="E8" s="30"/>
      <c r="F8" s="30"/>
      <c r="G8" s="30"/>
      <c r="H8" s="34" t="s">
        <v>14</v>
      </c>
      <c r="I8" s="28"/>
      <c r="J8" s="28"/>
      <c r="K8" s="28"/>
      <c r="L8" s="150"/>
      <c r="M8" s="151"/>
      <c r="N8" s="151"/>
      <c r="O8" s="151"/>
      <c r="P8" s="151"/>
      <c r="Q8" s="151"/>
      <c r="R8" s="151"/>
      <c r="S8" s="151"/>
      <c r="T8" s="152"/>
    </row>
    <row r="9" spans="2:21" ht="13.15" customHeight="1">
      <c r="B9" s="34" t="s">
        <v>15</v>
      </c>
      <c r="C9" s="28"/>
      <c r="D9" s="28"/>
      <c r="E9" s="28"/>
      <c r="F9" s="28"/>
      <c r="G9" s="28"/>
      <c r="H9" s="34" t="s">
        <v>16</v>
      </c>
      <c r="I9" s="28"/>
      <c r="J9" s="28"/>
      <c r="K9" s="28"/>
    </row>
    <row r="10" spans="2:21" ht="13.15" customHeight="1" thickBot="1">
      <c r="B10" s="34"/>
      <c r="C10" s="28"/>
      <c r="D10" s="28"/>
      <c r="E10" s="28"/>
      <c r="F10" s="28"/>
      <c r="G10" s="28"/>
      <c r="H10" s="34"/>
      <c r="I10" s="28"/>
      <c r="J10" s="28"/>
      <c r="K10" s="28"/>
    </row>
    <row r="11" spans="2:21">
      <c r="B11" s="34"/>
      <c r="C11" s="28"/>
      <c r="D11" s="28"/>
      <c r="E11" s="28"/>
      <c r="F11" s="28"/>
      <c r="G11" s="28"/>
      <c r="H11" s="34"/>
      <c r="I11" s="138" t="s">
        <v>144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</row>
    <row r="12" spans="2:21" ht="13.15" customHeight="1">
      <c r="B12" s="34"/>
      <c r="C12" s="28"/>
      <c r="D12" s="28"/>
      <c r="E12" s="28"/>
      <c r="F12" s="28"/>
      <c r="G12" s="28"/>
      <c r="H12" s="34"/>
      <c r="I12" s="141" t="s">
        <v>149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3"/>
    </row>
    <row r="13" spans="2:21" ht="13.15" customHeight="1">
      <c r="B13" s="34"/>
      <c r="C13" s="28"/>
      <c r="D13" s="28"/>
      <c r="E13" s="28"/>
      <c r="F13" s="28"/>
      <c r="G13" s="28"/>
      <c r="H13" s="34"/>
      <c r="I13" s="144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6"/>
    </row>
    <row r="14" spans="2:21" ht="51">
      <c r="B14" s="34"/>
      <c r="C14" s="28"/>
      <c r="D14" s="28"/>
      <c r="E14" s="28"/>
      <c r="F14" s="28"/>
      <c r="G14" s="28"/>
      <c r="H14" s="34"/>
      <c r="I14" s="55"/>
      <c r="J14" s="28"/>
      <c r="K14" s="56" t="s">
        <v>19</v>
      </c>
      <c r="L14" s="28"/>
      <c r="M14" s="56" t="s">
        <v>21</v>
      </c>
      <c r="N14" s="28"/>
      <c r="O14" s="28"/>
      <c r="P14" s="28"/>
      <c r="Q14" s="56" t="s">
        <v>25</v>
      </c>
      <c r="R14" s="56" t="s">
        <v>182</v>
      </c>
      <c r="S14" s="56" t="s">
        <v>171</v>
      </c>
      <c r="T14" s="56" t="s">
        <v>145</v>
      </c>
      <c r="U14" s="57" t="s">
        <v>146</v>
      </c>
    </row>
    <row r="15" spans="2:21" ht="13.15" customHeight="1">
      <c r="B15" s="34"/>
      <c r="C15" s="28"/>
      <c r="D15" s="28"/>
      <c r="E15" s="28"/>
      <c r="F15" s="28"/>
      <c r="G15" s="28"/>
      <c r="H15" s="34"/>
      <c r="I15" s="55"/>
      <c r="J15" s="72" t="s">
        <v>147</v>
      </c>
      <c r="K15" s="58">
        <f>K22</f>
        <v>0</v>
      </c>
      <c r="L15" s="28"/>
      <c r="M15" s="58">
        <f>M22</f>
        <v>0</v>
      </c>
      <c r="N15" s="28"/>
      <c r="O15" s="28"/>
      <c r="P15" s="28"/>
      <c r="Q15" s="58">
        <f>Q22</f>
        <v>175</v>
      </c>
      <c r="R15" s="59">
        <v>325</v>
      </c>
      <c r="S15" s="60">
        <f>-(Q15-R15+M15)</f>
        <v>150</v>
      </c>
      <c r="T15" s="60">
        <f>(M15+Q15+S15)-K15</f>
        <v>325</v>
      </c>
      <c r="U15" s="61">
        <f>IFERROR((S15+Q15+M15)/K15,0)</f>
        <v>0</v>
      </c>
    </row>
    <row r="16" spans="2:21" ht="13.15" customHeight="1" thickBot="1">
      <c r="B16" s="34"/>
      <c r="C16" s="28"/>
      <c r="D16" s="28"/>
      <c r="E16" s="28"/>
      <c r="F16" s="28"/>
      <c r="G16" s="28"/>
      <c r="H16" s="34"/>
      <c r="I16" s="62"/>
      <c r="J16" s="73" t="s">
        <v>148</v>
      </c>
      <c r="K16" s="63">
        <f>K146</f>
        <v>89024</v>
      </c>
      <c r="L16" s="64"/>
      <c r="M16" s="63">
        <f>M146</f>
        <v>2018.09</v>
      </c>
      <c r="N16" s="64"/>
      <c r="O16" s="64"/>
      <c r="P16" s="64"/>
      <c r="Q16" s="63">
        <f>Q146</f>
        <v>86301.186665999994</v>
      </c>
      <c r="R16" s="65">
        <v>100000</v>
      </c>
      <c r="S16" s="66">
        <f>-(Q16-R16+M16)</f>
        <v>11680.723334000006</v>
      </c>
      <c r="T16" s="66">
        <f>K16-(M16+Q16+S16)</f>
        <v>-10976</v>
      </c>
      <c r="U16" s="67">
        <f>IFERROR((S16+Q16+M16)/K16,0)</f>
        <v>1.123292595255212</v>
      </c>
    </row>
    <row r="17" spans="2:21" ht="13.15" customHeight="1">
      <c r="B17" s="34"/>
      <c r="C17" s="28"/>
      <c r="D17" s="28"/>
      <c r="E17" s="28"/>
      <c r="F17" s="28"/>
      <c r="G17" s="28"/>
      <c r="H17" s="3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2:21" ht="25.5">
      <c r="B18" s="29" t="s">
        <v>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22" t="s">
        <v>142</v>
      </c>
      <c r="R18" s="123" t="s">
        <v>143</v>
      </c>
      <c r="S18" s="28"/>
      <c r="T18" s="28"/>
      <c r="U18" s="28"/>
    </row>
    <row r="19" spans="2:21" ht="26.25" thickBot="1">
      <c r="B19" s="136" t="s">
        <v>3</v>
      </c>
      <c r="C19" s="129"/>
      <c r="D19" s="129"/>
      <c r="E19" s="129"/>
      <c r="F19" s="129"/>
      <c r="G19" s="129"/>
      <c r="H19" s="137"/>
      <c r="I19" s="2" t="s">
        <v>17</v>
      </c>
      <c r="J19" s="2" t="s">
        <v>18</v>
      </c>
      <c r="K19" s="2" t="s">
        <v>19</v>
      </c>
      <c r="L19" s="2" t="s">
        <v>20</v>
      </c>
      <c r="M19" s="2" t="s">
        <v>21</v>
      </c>
      <c r="N19" s="2" t="s">
        <v>22</v>
      </c>
      <c r="O19" s="2" t="s">
        <v>23</v>
      </c>
      <c r="P19" s="2" t="s">
        <v>24</v>
      </c>
      <c r="Q19" s="2" t="s">
        <v>25</v>
      </c>
      <c r="R19" s="2" t="s">
        <v>26</v>
      </c>
      <c r="S19" s="2" t="s">
        <v>27</v>
      </c>
      <c r="T19" s="2" t="s">
        <v>28</v>
      </c>
      <c r="U19" s="2" t="s">
        <v>29</v>
      </c>
    </row>
    <row r="20" spans="2:21" ht="13.5" thickBot="1">
      <c r="B20" s="46"/>
      <c r="C20" s="47"/>
      <c r="D20" s="47"/>
      <c r="E20" s="47"/>
      <c r="F20" s="47"/>
      <c r="G20" s="47"/>
      <c r="H20" s="47"/>
      <c r="I20" s="48" t="s">
        <v>127</v>
      </c>
      <c r="J20" s="49" t="s">
        <v>128</v>
      </c>
      <c r="K20" s="49" t="s">
        <v>129</v>
      </c>
      <c r="L20" s="49" t="s">
        <v>130</v>
      </c>
      <c r="M20" s="49" t="s">
        <v>131</v>
      </c>
      <c r="N20" s="49" t="s">
        <v>132</v>
      </c>
      <c r="O20" s="49" t="s">
        <v>137</v>
      </c>
      <c r="P20" s="49" t="s">
        <v>133</v>
      </c>
      <c r="Q20" s="49" t="s">
        <v>134</v>
      </c>
      <c r="R20" s="49" t="s">
        <v>135</v>
      </c>
      <c r="S20" s="49" t="s">
        <v>138</v>
      </c>
      <c r="T20" s="49" t="s">
        <v>139</v>
      </c>
      <c r="U20" s="50" t="s">
        <v>140</v>
      </c>
    </row>
    <row r="21" spans="2:21">
      <c r="B21" s="135" t="s">
        <v>30</v>
      </c>
      <c r="C21" s="126"/>
      <c r="D21" s="126"/>
      <c r="E21" s="126"/>
      <c r="F21" s="126"/>
      <c r="G21" s="126"/>
      <c r="H21" s="126"/>
      <c r="I21" s="3" t="s">
        <v>3</v>
      </c>
      <c r="J21" s="3" t="s">
        <v>3</v>
      </c>
      <c r="K21" s="3" t="s">
        <v>3</v>
      </c>
      <c r="L21" s="3" t="s">
        <v>3</v>
      </c>
      <c r="M21" s="3" t="s">
        <v>3</v>
      </c>
      <c r="N21" s="3" t="s">
        <v>3</v>
      </c>
      <c r="O21" s="3" t="s">
        <v>3</v>
      </c>
      <c r="P21" s="3" t="s">
        <v>3</v>
      </c>
      <c r="Q21" s="3" t="s">
        <v>3</v>
      </c>
      <c r="R21" s="3" t="s">
        <v>3</v>
      </c>
      <c r="S21" s="3" t="s">
        <v>3</v>
      </c>
      <c r="T21" s="35" t="s">
        <v>3</v>
      </c>
      <c r="U21" s="3" t="s">
        <v>3</v>
      </c>
    </row>
    <row r="22" spans="2:21" collapsed="1">
      <c r="B22" s="4" t="s">
        <v>3</v>
      </c>
      <c r="C22" s="134" t="s">
        <v>30</v>
      </c>
      <c r="D22" s="126"/>
      <c r="E22" s="126"/>
      <c r="F22" s="126"/>
      <c r="G22" s="126"/>
      <c r="H22" s="126"/>
      <c r="I22" s="5">
        <v>0</v>
      </c>
      <c r="J22" s="5">
        <v>0</v>
      </c>
      <c r="K22" s="5">
        <v>0</v>
      </c>
      <c r="L22" s="112">
        <f>L23</f>
        <v>175</v>
      </c>
      <c r="M22" s="5">
        <v>0</v>
      </c>
      <c r="N22" s="112">
        <f t="shared" ref="N22:O25" si="0">N23</f>
        <v>175</v>
      </c>
      <c r="O22" s="112">
        <f t="shared" si="0"/>
        <v>175</v>
      </c>
      <c r="P22" s="6"/>
      <c r="Q22" s="112">
        <f>Q23</f>
        <v>175</v>
      </c>
      <c r="R22" s="5">
        <v>0</v>
      </c>
      <c r="S22" s="112">
        <f t="shared" ref="S22:T25" si="1">S23</f>
        <v>175</v>
      </c>
      <c r="T22" s="112">
        <f t="shared" si="1"/>
        <v>175</v>
      </c>
      <c r="U22" s="117">
        <f t="shared" ref="U22:U27" si="2">IFERROR((S22+Q22+M22)/K22,0)</f>
        <v>0</v>
      </c>
    </row>
    <row r="23" spans="2:21" hidden="1" outlineLevel="1" collapsed="1">
      <c r="B23" s="7" t="s">
        <v>3</v>
      </c>
      <c r="C23" s="7" t="s">
        <v>3</v>
      </c>
      <c r="D23" s="133" t="s">
        <v>31</v>
      </c>
      <c r="E23" s="126"/>
      <c r="F23" s="126"/>
      <c r="G23" s="126"/>
      <c r="H23" s="126"/>
      <c r="I23" s="8">
        <v>0</v>
      </c>
      <c r="J23" s="8">
        <v>0</v>
      </c>
      <c r="K23" s="8">
        <v>0</v>
      </c>
      <c r="L23" s="113">
        <f>L24</f>
        <v>175</v>
      </c>
      <c r="M23" s="8">
        <v>0</v>
      </c>
      <c r="N23" s="113">
        <f t="shared" si="0"/>
        <v>175</v>
      </c>
      <c r="O23" s="113">
        <f t="shared" si="0"/>
        <v>175</v>
      </c>
      <c r="P23" s="10"/>
      <c r="Q23" s="113">
        <f>Q24</f>
        <v>175</v>
      </c>
      <c r="R23" s="8">
        <v>0</v>
      </c>
      <c r="S23" s="113">
        <f t="shared" si="1"/>
        <v>175</v>
      </c>
      <c r="T23" s="113">
        <f t="shared" si="1"/>
        <v>175</v>
      </c>
      <c r="U23" s="118">
        <f t="shared" si="2"/>
        <v>0</v>
      </c>
    </row>
    <row r="24" spans="2:21" ht="13.15" hidden="1" customHeight="1" outlineLevel="2" collapsed="1">
      <c r="B24" s="4" t="s">
        <v>3</v>
      </c>
      <c r="C24" s="4" t="s">
        <v>3</v>
      </c>
      <c r="D24" s="12" t="s">
        <v>3</v>
      </c>
      <c r="E24" s="132" t="s">
        <v>32</v>
      </c>
      <c r="F24" s="126"/>
      <c r="G24" s="126"/>
      <c r="H24" s="126"/>
      <c r="I24" s="13">
        <v>0</v>
      </c>
      <c r="J24" s="13">
        <v>0</v>
      </c>
      <c r="K24" s="13">
        <v>0</v>
      </c>
      <c r="L24" s="114">
        <f>L25</f>
        <v>175</v>
      </c>
      <c r="M24" s="13">
        <v>0</v>
      </c>
      <c r="N24" s="114">
        <f t="shared" si="0"/>
        <v>175</v>
      </c>
      <c r="O24" s="114">
        <f t="shared" si="0"/>
        <v>175</v>
      </c>
      <c r="P24" s="15"/>
      <c r="Q24" s="114">
        <f>Q25</f>
        <v>175</v>
      </c>
      <c r="R24" s="13">
        <v>0</v>
      </c>
      <c r="S24" s="114">
        <f t="shared" si="1"/>
        <v>175</v>
      </c>
      <c r="T24" s="114">
        <f t="shared" si="1"/>
        <v>175</v>
      </c>
      <c r="U24" s="119">
        <f t="shared" si="2"/>
        <v>0</v>
      </c>
    </row>
    <row r="25" spans="2:21" ht="13.15" hidden="1" customHeight="1" outlineLevel="3" collapsed="1">
      <c r="B25" s="4" t="s">
        <v>3</v>
      </c>
      <c r="C25" s="4" t="s">
        <v>3</v>
      </c>
      <c r="D25" s="12" t="s">
        <v>3</v>
      </c>
      <c r="E25" s="17" t="s">
        <v>3</v>
      </c>
      <c r="F25" s="125" t="s">
        <v>33</v>
      </c>
      <c r="G25" s="126"/>
      <c r="H25" s="126"/>
      <c r="I25" s="13">
        <v>0</v>
      </c>
      <c r="J25" s="13">
        <v>0</v>
      </c>
      <c r="K25" s="13">
        <v>0</v>
      </c>
      <c r="L25" s="114">
        <f>L26</f>
        <v>175</v>
      </c>
      <c r="M25" s="13">
        <v>0</v>
      </c>
      <c r="N25" s="114">
        <f t="shared" si="0"/>
        <v>175</v>
      </c>
      <c r="O25" s="114">
        <f t="shared" si="0"/>
        <v>175</v>
      </c>
      <c r="P25" s="15"/>
      <c r="Q25" s="114">
        <f>Q26</f>
        <v>175</v>
      </c>
      <c r="R25" s="13">
        <v>0</v>
      </c>
      <c r="S25" s="114">
        <f t="shared" si="1"/>
        <v>175</v>
      </c>
      <c r="T25" s="114">
        <f t="shared" si="1"/>
        <v>175</v>
      </c>
      <c r="U25" s="119">
        <f t="shared" si="2"/>
        <v>0</v>
      </c>
    </row>
    <row r="26" spans="2:21" ht="13.15" hidden="1" customHeight="1" outlineLevel="4" collapsed="1">
      <c r="B26" s="4" t="s">
        <v>3</v>
      </c>
      <c r="C26" s="4" t="s">
        <v>3</v>
      </c>
      <c r="D26" s="12" t="s">
        <v>3</v>
      </c>
      <c r="E26" s="17" t="s">
        <v>3</v>
      </c>
      <c r="F26" s="17" t="s">
        <v>3</v>
      </c>
      <c r="G26" s="125"/>
      <c r="H26" s="126"/>
      <c r="I26" s="18">
        <v>0</v>
      </c>
      <c r="J26" s="18">
        <v>0</v>
      </c>
      <c r="K26" s="18">
        <v>0</v>
      </c>
      <c r="L26" s="115">
        <v>175</v>
      </c>
      <c r="M26" s="18">
        <v>0</v>
      </c>
      <c r="N26" s="115">
        <v>175</v>
      </c>
      <c r="O26" s="115">
        <v>175</v>
      </c>
      <c r="P26" s="20"/>
      <c r="Q26" s="115">
        <v>175</v>
      </c>
      <c r="R26" s="18">
        <v>0</v>
      </c>
      <c r="S26" s="115">
        <v>175</v>
      </c>
      <c r="T26" s="115">
        <v>175</v>
      </c>
      <c r="U26" s="120">
        <f t="shared" si="2"/>
        <v>0</v>
      </c>
    </row>
    <row r="27" spans="2:21">
      <c r="B27" s="128" t="s">
        <v>34</v>
      </c>
      <c r="C27" s="129"/>
      <c r="D27" s="129"/>
      <c r="E27" s="129"/>
      <c r="F27" s="129"/>
      <c r="G27" s="129"/>
      <c r="H27" s="129"/>
      <c r="I27" s="21">
        <v>0</v>
      </c>
      <c r="J27" s="21">
        <v>0</v>
      </c>
      <c r="K27" s="21">
        <v>0</v>
      </c>
      <c r="L27" s="116">
        <f>L22</f>
        <v>175</v>
      </c>
      <c r="M27" s="21">
        <v>0</v>
      </c>
      <c r="N27" s="116">
        <f>N22</f>
        <v>175</v>
      </c>
      <c r="O27" s="116">
        <f>O22</f>
        <v>175</v>
      </c>
      <c r="P27" s="22"/>
      <c r="Q27" s="116">
        <f>Q22</f>
        <v>175</v>
      </c>
      <c r="R27" s="21">
        <v>0</v>
      </c>
      <c r="S27" s="116">
        <f>S22</f>
        <v>175</v>
      </c>
      <c r="T27" s="116">
        <f>T22</f>
        <v>175</v>
      </c>
      <c r="U27" s="121">
        <f t="shared" si="2"/>
        <v>0</v>
      </c>
    </row>
    <row r="28" spans="2:21">
      <c r="B28" s="27"/>
      <c r="C28" s="47"/>
      <c r="D28" s="47"/>
      <c r="E28" s="47"/>
      <c r="F28" s="47"/>
      <c r="G28" s="47"/>
      <c r="H28" s="47"/>
      <c r="I28" s="51"/>
      <c r="J28" s="51"/>
      <c r="K28" s="51"/>
      <c r="L28" s="52"/>
      <c r="M28" s="51"/>
      <c r="N28" s="52"/>
      <c r="O28" s="52"/>
      <c r="P28" s="53"/>
      <c r="Q28" s="52"/>
      <c r="R28" s="51"/>
      <c r="S28" s="52"/>
      <c r="T28" s="54"/>
      <c r="U28" s="53"/>
    </row>
    <row r="29" spans="2:21" ht="13.5" thickBot="1">
      <c r="B29" s="27"/>
      <c r="C29" s="47"/>
      <c r="D29" s="47"/>
      <c r="E29" s="47"/>
      <c r="F29" s="47"/>
      <c r="G29" s="47"/>
      <c r="H29" s="47"/>
      <c r="I29" s="51"/>
      <c r="J29" s="51"/>
      <c r="K29" s="51"/>
      <c r="L29" s="52"/>
      <c r="M29" s="51"/>
      <c r="N29" s="52"/>
      <c r="O29" s="104" t="s">
        <v>173</v>
      </c>
      <c r="P29" s="53"/>
      <c r="Q29" s="52"/>
      <c r="R29" s="51"/>
      <c r="S29" s="52"/>
      <c r="T29" s="105" t="s">
        <v>173</v>
      </c>
      <c r="U29" s="53"/>
    </row>
    <row r="30" spans="2:21" ht="13.5" thickBot="1">
      <c r="B30" s="27"/>
      <c r="C30" s="47"/>
      <c r="D30" s="47"/>
      <c r="E30" s="47"/>
      <c r="F30" s="47"/>
      <c r="G30" s="47"/>
      <c r="H30" s="47"/>
      <c r="I30" s="48" t="s">
        <v>127</v>
      </c>
      <c r="J30" s="49" t="s">
        <v>128</v>
      </c>
      <c r="K30" s="49" t="s">
        <v>129</v>
      </c>
      <c r="L30" s="49" t="s">
        <v>130</v>
      </c>
      <c r="M30" s="49" t="s">
        <v>131</v>
      </c>
      <c r="N30" s="49" t="s">
        <v>132</v>
      </c>
      <c r="O30" s="49" t="s">
        <v>172</v>
      </c>
      <c r="P30" s="49" t="s">
        <v>133</v>
      </c>
      <c r="Q30" s="49" t="s">
        <v>134</v>
      </c>
      <c r="R30" s="49" t="s">
        <v>135</v>
      </c>
      <c r="S30" s="49" t="s">
        <v>138</v>
      </c>
      <c r="T30" s="49" t="s">
        <v>141</v>
      </c>
      <c r="U30" s="50" t="s">
        <v>136</v>
      </c>
    </row>
    <row r="31" spans="2:21">
      <c r="B31" s="135" t="s">
        <v>35</v>
      </c>
      <c r="C31" s="126"/>
      <c r="D31" s="126"/>
      <c r="E31" s="126"/>
      <c r="F31" s="126"/>
      <c r="G31" s="126"/>
      <c r="H31" s="126"/>
      <c r="I31" s="3" t="s">
        <v>3</v>
      </c>
      <c r="J31" s="3" t="s">
        <v>3</v>
      </c>
      <c r="K31" s="3" t="s">
        <v>3</v>
      </c>
      <c r="L31" s="3" t="s">
        <v>3</v>
      </c>
      <c r="M31" s="3" t="s">
        <v>3</v>
      </c>
      <c r="N31" s="3" t="s">
        <v>3</v>
      </c>
      <c r="O31" s="3" t="s">
        <v>3</v>
      </c>
      <c r="P31" s="3" t="s">
        <v>3</v>
      </c>
      <c r="Q31" s="3" t="s">
        <v>3</v>
      </c>
      <c r="R31" s="3" t="s">
        <v>3</v>
      </c>
      <c r="S31" s="3" t="s">
        <v>3</v>
      </c>
      <c r="T31" s="35" t="s">
        <v>3</v>
      </c>
      <c r="U31" s="3" t="s">
        <v>3</v>
      </c>
    </row>
    <row r="32" spans="2:21">
      <c r="B32" s="4" t="s">
        <v>3</v>
      </c>
      <c r="C32" s="134" t="s">
        <v>36</v>
      </c>
      <c r="D32" s="126"/>
      <c r="E32" s="126"/>
      <c r="F32" s="126"/>
      <c r="G32" s="126"/>
      <c r="H32" s="126"/>
      <c r="I32" s="5">
        <v>2929143</v>
      </c>
      <c r="J32" s="5">
        <v>202024</v>
      </c>
      <c r="K32" s="5">
        <v>3131167</v>
      </c>
      <c r="L32" s="5">
        <v>1495585.36</v>
      </c>
      <c r="M32" s="5">
        <v>0</v>
      </c>
      <c r="N32" s="5">
        <v>1495585.36</v>
      </c>
      <c r="O32" s="5">
        <v>1635581.64</v>
      </c>
      <c r="P32" s="6">
        <v>0.4776447120195122</v>
      </c>
      <c r="Q32" s="5">
        <v>3066408.4</v>
      </c>
      <c r="R32" s="5">
        <v>0</v>
      </c>
      <c r="S32" s="5">
        <v>3066408.4</v>
      </c>
      <c r="T32" s="40">
        <v>64758.6</v>
      </c>
      <c r="U32" s="6">
        <v>0.97931806256261644</v>
      </c>
    </row>
    <row r="33" spans="2:24" outlineLevel="1" collapsed="1">
      <c r="B33" s="7" t="s">
        <v>3</v>
      </c>
      <c r="C33" s="7" t="s">
        <v>3</v>
      </c>
      <c r="D33" s="133" t="s">
        <v>37</v>
      </c>
      <c r="E33" s="126"/>
      <c r="F33" s="126"/>
      <c r="G33" s="126"/>
      <c r="H33" s="126"/>
      <c r="I33" s="68">
        <v>2925931</v>
      </c>
      <c r="J33" s="68">
        <v>202024</v>
      </c>
      <c r="K33" s="68">
        <f>I33+J33</f>
        <v>3127955</v>
      </c>
      <c r="L33" s="68">
        <v>1492618.36</v>
      </c>
      <c r="M33" s="68">
        <v>0</v>
      </c>
      <c r="N33" s="68">
        <f>L33+M33</f>
        <v>1492618.36</v>
      </c>
      <c r="O33" s="68">
        <f>K33-N33</f>
        <v>1635336.64</v>
      </c>
      <c r="P33" s="69">
        <f>N33/K33</f>
        <v>0.47718664750611822</v>
      </c>
      <c r="Q33" s="68">
        <v>3059608.18</v>
      </c>
      <c r="R33" s="68">
        <v>0</v>
      </c>
      <c r="S33" s="68">
        <f>Q33+R33</f>
        <v>3059608.18</v>
      </c>
      <c r="T33" s="70">
        <f>K33-(R33+Q33+M33)</f>
        <v>68346.819999999832</v>
      </c>
      <c r="U33" s="71">
        <f>(R33+Q33+M33)/K33</f>
        <v>0.97814967926328866</v>
      </c>
      <c r="W33" s="103"/>
      <c r="X33" s="103"/>
    </row>
    <row r="34" spans="2:24" ht="13.15" hidden="1" customHeight="1" outlineLevel="2" collapsed="1">
      <c r="B34" s="4" t="s">
        <v>3</v>
      </c>
      <c r="C34" s="4" t="s">
        <v>3</v>
      </c>
      <c r="D34" s="12" t="s">
        <v>3</v>
      </c>
      <c r="E34" s="132" t="s">
        <v>38</v>
      </c>
      <c r="F34" s="126"/>
      <c r="G34" s="126"/>
      <c r="H34" s="126"/>
      <c r="I34" s="13">
        <v>2205140</v>
      </c>
      <c r="J34" s="13">
        <v>164751</v>
      </c>
      <c r="K34" s="13">
        <v>2369891</v>
      </c>
      <c r="L34" s="13">
        <v>1133658.3999999999</v>
      </c>
      <c r="M34" s="13">
        <v>0</v>
      </c>
      <c r="N34" s="13">
        <v>1133658.3999999999</v>
      </c>
      <c r="O34" s="13">
        <v>1236232.6000000001</v>
      </c>
      <c r="P34" s="15">
        <v>0.47835887810874</v>
      </c>
      <c r="Q34" s="13">
        <v>2323720.2999999998</v>
      </c>
      <c r="R34" s="13">
        <v>0</v>
      </c>
      <c r="S34" s="13">
        <v>2323720.2999999998</v>
      </c>
      <c r="T34" s="42">
        <v>46170.7</v>
      </c>
      <c r="U34" s="16">
        <v>0.98051779596614363</v>
      </c>
      <c r="W34" s="103"/>
      <c r="X34" s="103"/>
    </row>
    <row r="35" spans="2:24" ht="13.15" hidden="1" customHeight="1" outlineLevel="3" collapsed="1">
      <c r="B35" s="4" t="s">
        <v>3</v>
      </c>
      <c r="C35" s="4" t="s">
        <v>3</v>
      </c>
      <c r="D35" s="12" t="s">
        <v>3</v>
      </c>
      <c r="E35" s="17" t="s">
        <v>3</v>
      </c>
      <c r="F35" s="125" t="s">
        <v>39</v>
      </c>
      <c r="G35" s="126"/>
      <c r="H35" s="126"/>
      <c r="I35" s="13">
        <v>1592623</v>
      </c>
      <c r="J35" s="13">
        <v>74072</v>
      </c>
      <c r="K35" s="13">
        <v>1666695</v>
      </c>
      <c r="L35" s="13">
        <v>798063.72</v>
      </c>
      <c r="M35" s="13">
        <v>0</v>
      </c>
      <c r="N35" s="13">
        <v>798063.72</v>
      </c>
      <c r="O35" s="13">
        <v>868631.28</v>
      </c>
      <c r="P35" s="15">
        <v>0.47883009188843789</v>
      </c>
      <c r="Q35" s="13">
        <v>1586247.3</v>
      </c>
      <c r="R35" s="13">
        <v>0</v>
      </c>
      <c r="S35" s="13">
        <v>1586247.3</v>
      </c>
      <c r="T35" s="42">
        <v>80447.7</v>
      </c>
      <c r="U35" s="16">
        <v>0.95173220055259056</v>
      </c>
      <c r="W35" s="103"/>
      <c r="X35" s="103"/>
    </row>
    <row r="36" spans="2:24" ht="13.15" hidden="1" customHeight="1" outlineLevel="4" collapsed="1">
      <c r="B36" s="4" t="s">
        <v>3</v>
      </c>
      <c r="C36" s="4" t="s">
        <v>3</v>
      </c>
      <c r="D36" s="12" t="s">
        <v>3</v>
      </c>
      <c r="E36" s="17" t="s">
        <v>3</v>
      </c>
      <c r="F36" s="17" t="s">
        <v>3</v>
      </c>
      <c r="G36" s="125"/>
      <c r="H36" s="126"/>
      <c r="I36" s="18">
        <v>1592623</v>
      </c>
      <c r="J36" s="18">
        <v>74072</v>
      </c>
      <c r="K36" s="18">
        <v>1666695</v>
      </c>
      <c r="L36" s="18">
        <v>798063.72</v>
      </c>
      <c r="M36" s="18">
        <v>0</v>
      </c>
      <c r="N36" s="18">
        <v>798063.72</v>
      </c>
      <c r="O36" s="18">
        <v>868631.28</v>
      </c>
      <c r="P36" s="20">
        <v>0.47883009188843789</v>
      </c>
      <c r="Q36" s="18">
        <v>1586247.3</v>
      </c>
      <c r="R36" s="18">
        <v>0</v>
      </c>
      <c r="S36" s="18">
        <v>1586247.3</v>
      </c>
      <c r="T36" s="43">
        <v>80447.7</v>
      </c>
      <c r="U36" s="20">
        <v>0.95173220055259056</v>
      </c>
      <c r="W36" s="103"/>
      <c r="X36" s="103"/>
    </row>
    <row r="37" spans="2:24" ht="13.15" hidden="1" customHeight="1" outlineLevel="3" collapsed="1">
      <c r="B37" s="4" t="s">
        <v>3</v>
      </c>
      <c r="C37" s="4" t="s">
        <v>3</v>
      </c>
      <c r="D37" s="12" t="s">
        <v>3</v>
      </c>
      <c r="E37" s="17" t="s">
        <v>3</v>
      </c>
      <c r="F37" s="125" t="s">
        <v>40</v>
      </c>
      <c r="G37" s="126"/>
      <c r="H37" s="126"/>
      <c r="I37" s="13">
        <v>336367</v>
      </c>
      <c r="J37" s="13">
        <v>83779</v>
      </c>
      <c r="K37" s="13">
        <v>420146</v>
      </c>
      <c r="L37" s="13">
        <v>219706.68</v>
      </c>
      <c r="M37" s="13">
        <v>0</v>
      </c>
      <c r="N37" s="13">
        <v>219706.68</v>
      </c>
      <c r="O37" s="13">
        <v>200439.32</v>
      </c>
      <c r="P37" s="15">
        <v>0.52292936265012635</v>
      </c>
      <c r="Q37" s="13">
        <v>447753</v>
      </c>
      <c r="R37" s="13">
        <v>0</v>
      </c>
      <c r="S37" s="13">
        <v>447753</v>
      </c>
      <c r="T37" s="38">
        <v>-27607</v>
      </c>
      <c r="U37" s="16">
        <v>1.0657081109899893</v>
      </c>
      <c r="W37" s="103"/>
      <c r="X37" s="103"/>
    </row>
    <row r="38" spans="2:24" ht="13.15" hidden="1" customHeight="1" outlineLevel="4" collapsed="1">
      <c r="B38" s="4" t="s">
        <v>3</v>
      </c>
      <c r="C38" s="4" t="s">
        <v>3</v>
      </c>
      <c r="D38" s="12" t="s">
        <v>3</v>
      </c>
      <c r="E38" s="17" t="s">
        <v>3</v>
      </c>
      <c r="F38" s="17" t="s">
        <v>3</v>
      </c>
      <c r="G38" s="125"/>
      <c r="H38" s="126"/>
      <c r="I38" s="18">
        <v>336367</v>
      </c>
      <c r="J38" s="18">
        <v>83779</v>
      </c>
      <c r="K38" s="18">
        <v>420146</v>
      </c>
      <c r="L38" s="18">
        <v>219706.68</v>
      </c>
      <c r="M38" s="18">
        <v>0</v>
      </c>
      <c r="N38" s="18">
        <v>219706.68</v>
      </c>
      <c r="O38" s="18">
        <v>200439.32</v>
      </c>
      <c r="P38" s="20">
        <v>0.52292936265012635</v>
      </c>
      <c r="Q38" s="18">
        <v>447753</v>
      </c>
      <c r="R38" s="18">
        <v>0</v>
      </c>
      <c r="S38" s="18">
        <v>447753</v>
      </c>
      <c r="T38" s="39">
        <v>-27607</v>
      </c>
      <c r="U38" s="20">
        <v>1.0657081109899893</v>
      </c>
      <c r="W38" s="103"/>
      <c r="X38" s="103"/>
    </row>
    <row r="39" spans="2:24" ht="13.15" hidden="1" customHeight="1" outlineLevel="3" collapsed="1">
      <c r="B39" s="4" t="s">
        <v>3</v>
      </c>
      <c r="C39" s="4" t="s">
        <v>3</v>
      </c>
      <c r="D39" s="12" t="s">
        <v>3</v>
      </c>
      <c r="E39" s="17" t="s">
        <v>3</v>
      </c>
      <c r="F39" s="125" t="s">
        <v>41</v>
      </c>
      <c r="G39" s="126"/>
      <c r="H39" s="126"/>
      <c r="I39" s="13">
        <v>276150</v>
      </c>
      <c r="J39" s="13">
        <v>6900</v>
      </c>
      <c r="K39" s="13">
        <v>283050</v>
      </c>
      <c r="L39" s="13">
        <v>115888</v>
      </c>
      <c r="M39" s="13">
        <v>0</v>
      </c>
      <c r="N39" s="13">
        <v>115888</v>
      </c>
      <c r="O39" s="13">
        <v>167162</v>
      </c>
      <c r="P39" s="15">
        <v>0.40942589648472</v>
      </c>
      <c r="Q39" s="13">
        <v>289720</v>
      </c>
      <c r="R39" s="13">
        <v>0</v>
      </c>
      <c r="S39" s="13">
        <v>289720</v>
      </c>
      <c r="T39" s="38">
        <v>-6670</v>
      </c>
      <c r="U39" s="16">
        <v>1.0235647412118001</v>
      </c>
      <c r="W39" s="103"/>
      <c r="X39" s="103"/>
    </row>
    <row r="40" spans="2:24" ht="13.15" hidden="1" customHeight="1" outlineLevel="4" collapsed="1">
      <c r="B40" s="4" t="s">
        <v>3</v>
      </c>
      <c r="C40" s="4" t="s">
        <v>3</v>
      </c>
      <c r="D40" s="12" t="s">
        <v>3</v>
      </c>
      <c r="E40" s="17" t="s">
        <v>3</v>
      </c>
      <c r="F40" s="17" t="s">
        <v>3</v>
      </c>
      <c r="G40" s="125"/>
      <c r="H40" s="126"/>
      <c r="I40" s="18">
        <v>276150</v>
      </c>
      <c r="J40" s="18">
        <v>6900</v>
      </c>
      <c r="K40" s="18">
        <v>283050</v>
      </c>
      <c r="L40" s="18">
        <v>115888</v>
      </c>
      <c r="M40" s="18">
        <v>0</v>
      </c>
      <c r="N40" s="18">
        <v>115888</v>
      </c>
      <c r="O40" s="18">
        <v>167162</v>
      </c>
      <c r="P40" s="20">
        <v>0.40942589648472</v>
      </c>
      <c r="Q40" s="18">
        <v>289720</v>
      </c>
      <c r="R40" s="18">
        <v>0</v>
      </c>
      <c r="S40" s="18">
        <v>289720</v>
      </c>
      <c r="T40" s="39">
        <v>-6670</v>
      </c>
      <c r="U40" s="20">
        <v>1.0235647412118001</v>
      </c>
      <c r="W40" s="103"/>
      <c r="X40" s="103"/>
    </row>
    <row r="41" spans="2:24" ht="13.15" hidden="1" customHeight="1" outlineLevel="2" collapsed="1">
      <c r="B41" s="4" t="s">
        <v>3</v>
      </c>
      <c r="C41" s="4" t="s">
        <v>3</v>
      </c>
      <c r="D41" s="12" t="s">
        <v>3</v>
      </c>
      <c r="E41" s="132" t="s">
        <v>42</v>
      </c>
      <c r="F41" s="126"/>
      <c r="G41" s="126"/>
      <c r="H41" s="126"/>
      <c r="I41" s="13">
        <v>93400</v>
      </c>
      <c r="J41" s="13">
        <v>0</v>
      </c>
      <c r="K41" s="13">
        <v>93400</v>
      </c>
      <c r="L41" s="13">
        <v>57864.28</v>
      </c>
      <c r="M41" s="13">
        <v>0</v>
      </c>
      <c r="N41" s="13">
        <v>57864.28</v>
      </c>
      <c r="O41" s="13">
        <v>35535.72</v>
      </c>
      <c r="P41" s="15">
        <v>0.61953190578158457</v>
      </c>
      <c r="Q41" s="13">
        <v>100194.7</v>
      </c>
      <c r="R41" s="13">
        <v>0</v>
      </c>
      <c r="S41" s="13">
        <v>100194.7</v>
      </c>
      <c r="T41" s="38">
        <v>-6794.7</v>
      </c>
      <c r="U41" s="16">
        <v>1.0727483940042826</v>
      </c>
      <c r="W41" s="103"/>
      <c r="X41" s="103"/>
    </row>
    <row r="42" spans="2:24" ht="13.15" hidden="1" customHeight="1" outlineLevel="3" collapsed="1">
      <c r="B42" s="4" t="s">
        <v>3</v>
      </c>
      <c r="C42" s="4" t="s">
        <v>3</v>
      </c>
      <c r="D42" s="12" t="s">
        <v>3</v>
      </c>
      <c r="E42" s="17" t="s">
        <v>3</v>
      </c>
      <c r="F42" s="125" t="s">
        <v>43</v>
      </c>
      <c r="G42" s="126"/>
      <c r="H42" s="126"/>
      <c r="I42" s="13">
        <v>93400</v>
      </c>
      <c r="J42" s="13">
        <v>0</v>
      </c>
      <c r="K42" s="13">
        <v>93400</v>
      </c>
      <c r="L42" s="13">
        <v>57864.28</v>
      </c>
      <c r="M42" s="13">
        <v>0</v>
      </c>
      <c r="N42" s="13">
        <v>57864.28</v>
      </c>
      <c r="O42" s="13">
        <v>35535.72</v>
      </c>
      <c r="P42" s="15">
        <v>0.61953190578158457</v>
      </c>
      <c r="Q42" s="13">
        <v>100194.7</v>
      </c>
      <c r="R42" s="13">
        <v>0</v>
      </c>
      <c r="S42" s="13">
        <v>100194.7</v>
      </c>
      <c r="T42" s="38">
        <v>-6794.7</v>
      </c>
      <c r="U42" s="16">
        <v>1.0727483940042826</v>
      </c>
      <c r="W42" s="103"/>
      <c r="X42" s="103"/>
    </row>
    <row r="43" spans="2:24" ht="13.15" hidden="1" customHeight="1" outlineLevel="4" collapsed="1">
      <c r="B43" s="4" t="s">
        <v>3</v>
      </c>
      <c r="C43" s="4" t="s">
        <v>3</v>
      </c>
      <c r="D43" s="12" t="s">
        <v>3</v>
      </c>
      <c r="E43" s="17" t="s">
        <v>3</v>
      </c>
      <c r="F43" s="17" t="s">
        <v>3</v>
      </c>
      <c r="G43" s="125"/>
      <c r="H43" s="126"/>
      <c r="I43" s="18">
        <v>93400</v>
      </c>
      <c r="J43" s="18">
        <v>0</v>
      </c>
      <c r="K43" s="18">
        <v>93400</v>
      </c>
      <c r="L43" s="18">
        <v>57864.28</v>
      </c>
      <c r="M43" s="18">
        <v>0</v>
      </c>
      <c r="N43" s="18">
        <v>57864.28</v>
      </c>
      <c r="O43" s="18">
        <v>35535.72</v>
      </c>
      <c r="P43" s="20">
        <v>0.61953190578158457</v>
      </c>
      <c r="Q43" s="18">
        <v>100194.7</v>
      </c>
      <c r="R43" s="18">
        <v>0</v>
      </c>
      <c r="S43" s="18">
        <v>100194.7</v>
      </c>
      <c r="T43" s="39">
        <v>-6794.7</v>
      </c>
      <c r="U43" s="20">
        <v>1.0727483940042826</v>
      </c>
      <c r="W43" s="103"/>
      <c r="X43" s="103"/>
    </row>
    <row r="44" spans="2:24" ht="13.15" hidden="1" customHeight="1" outlineLevel="2" collapsed="1">
      <c r="B44" s="4" t="s">
        <v>3</v>
      </c>
      <c r="C44" s="4" t="s">
        <v>3</v>
      </c>
      <c r="D44" s="12" t="s">
        <v>3</v>
      </c>
      <c r="E44" s="132" t="s">
        <v>44</v>
      </c>
      <c r="F44" s="126"/>
      <c r="G44" s="126"/>
      <c r="H44" s="126"/>
      <c r="I44" s="13">
        <v>0</v>
      </c>
      <c r="J44" s="13">
        <v>8090</v>
      </c>
      <c r="K44" s="13">
        <v>8090</v>
      </c>
      <c r="L44" s="13">
        <v>7691.72</v>
      </c>
      <c r="M44" s="13">
        <v>0</v>
      </c>
      <c r="N44" s="13">
        <v>7691.72</v>
      </c>
      <c r="O44" s="13">
        <v>398.28</v>
      </c>
      <c r="P44" s="15">
        <v>0.95076885043263293</v>
      </c>
      <c r="Q44" s="13">
        <v>19229.3</v>
      </c>
      <c r="R44" s="13">
        <v>0</v>
      </c>
      <c r="S44" s="13">
        <v>19229.3</v>
      </c>
      <c r="T44" s="38">
        <v>-11139.3</v>
      </c>
      <c r="U44" s="16">
        <v>2.376922126081582</v>
      </c>
      <c r="W44" s="103"/>
      <c r="X44" s="103"/>
    </row>
    <row r="45" spans="2:24" ht="13.15" hidden="1" customHeight="1" outlineLevel="3" collapsed="1">
      <c r="B45" s="4" t="s">
        <v>3</v>
      </c>
      <c r="C45" s="4" t="s">
        <v>3</v>
      </c>
      <c r="D45" s="12" t="s">
        <v>3</v>
      </c>
      <c r="E45" s="17" t="s">
        <v>3</v>
      </c>
      <c r="F45" s="125" t="s">
        <v>45</v>
      </c>
      <c r="G45" s="126"/>
      <c r="H45" s="126"/>
      <c r="I45" s="13">
        <v>0</v>
      </c>
      <c r="J45" s="13">
        <v>8090</v>
      </c>
      <c r="K45" s="13">
        <v>8090</v>
      </c>
      <c r="L45" s="13">
        <v>7691.72</v>
      </c>
      <c r="M45" s="13">
        <v>0</v>
      </c>
      <c r="N45" s="13">
        <v>7691.72</v>
      </c>
      <c r="O45" s="13">
        <v>398.28</v>
      </c>
      <c r="P45" s="15">
        <v>0.95076885043263293</v>
      </c>
      <c r="Q45" s="13">
        <v>19229.3</v>
      </c>
      <c r="R45" s="13">
        <v>0</v>
      </c>
      <c r="S45" s="13">
        <v>19229.3</v>
      </c>
      <c r="T45" s="38">
        <v>-11139.3</v>
      </c>
      <c r="U45" s="16">
        <v>2.376922126081582</v>
      </c>
      <c r="W45" s="103"/>
      <c r="X45" s="103"/>
    </row>
    <row r="46" spans="2:24" ht="13.15" hidden="1" customHeight="1" outlineLevel="4" collapsed="1">
      <c r="B46" s="4" t="s">
        <v>3</v>
      </c>
      <c r="C46" s="4" t="s">
        <v>3</v>
      </c>
      <c r="D46" s="12" t="s">
        <v>3</v>
      </c>
      <c r="E46" s="17" t="s">
        <v>3</v>
      </c>
      <c r="F46" s="17" t="s">
        <v>3</v>
      </c>
      <c r="G46" s="125"/>
      <c r="H46" s="126"/>
      <c r="I46" s="18">
        <v>0</v>
      </c>
      <c r="J46" s="18">
        <v>8090</v>
      </c>
      <c r="K46" s="18">
        <v>8090</v>
      </c>
      <c r="L46" s="18">
        <v>7691.72</v>
      </c>
      <c r="M46" s="18">
        <v>0</v>
      </c>
      <c r="N46" s="18">
        <v>7691.72</v>
      </c>
      <c r="O46" s="18">
        <v>398.28</v>
      </c>
      <c r="P46" s="20">
        <v>0.95076885043263293</v>
      </c>
      <c r="Q46" s="18">
        <v>19229.3</v>
      </c>
      <c r="R46" s="18">
        <v>0</v>
      </c>
      <c r="S46" s="18">
        <v>19229.3</v>
      </c>
      <c r="T46" s="39">
        <v>-11139.3</v>
      </c>
      <c r="U46" s="20">
        <v>2.376922126081582</v>
      </c>
      <c r="W46" s="103"/>
      <c r="X46" s="103"/>
    </row>
    <row r="47" spans="2:24" ht="13.15" hidden="1" customHeight="1" outlineLevel="2" collapsed="1">
      <c r="B47" s="4" t="s">
        <v>3</v>
      </c>
      <c r="C47" s="4" t="s">
        <v>3</v>
      </c>
      <c r="D47" s="12" t="s">
        <v>3</v>
      </c>
      <c r="E47" s="132" t="s">
        <v>46</v>
      </c>
      <c r="F47" s="126"/>
      <c r="G47" s="126"/>
      <c r="H47" s="126"/>
      <c r="I47" s="13">
        <v>368560</v>
      </c>
      <c r="J47" s="13">
        <v>2983</v>
      </c>
      <c r="K47" s="13">
        <v>371543</v>
      </c>
      <c r="L47" s="13">
        <v>182832.22</v>
      </c>
      <c r="M47" s="13">
        <v>0</v>
      </c>
      <c r="N47" s="13">
        <v>182832.22</v>
      </c>
      <c r="O47" s="13">
        <v>188710.78</v>
      </c>
      <c r="P47" s="15">
        <v>0.49208899104545101</v>
      </c>
      <c r="Q47" s="13">
        <v>375106.06</v>
      </c>
      <c r="R47" s="13">
        <v>0</v>
      </c>
      <c r="S47" s="13">
        <v>375106.06</v>
      </c>
      <c r="T47" s="38">
        <v>-3563.06</v>
      </c>
      <c r="U47" s="16">
        <v>1.0095898994194481</v>
      </c>
      <c r="W47" s="103"/>
      <c r="X47" s="103"/>
    </row>
    <row r="48" spans="2:24" ht="13.15" hidden="1" customHeight="1" outlineLevel="3" collapsed="1">
      <c r="B48" s="4" t="s">
        <v>3</v>
      </c>
      <c r="C48" s="4" t="s">
        <v>3</v>
      </c>
      <c r="D48" s="12" t="s">
        <v>3</v>
      </c>
      <c r="E48" s="17" t="s">
        <v>3</v>
      </c>
      <c r="F48" s="125" t="s">
        <v>47</v>
      </c>
      <c r="G48" s="126"/>
      <c r="H48" s="126"/>
      <c r="I48" s="13">
        <v>368560</v>
      </c>
      <c r="J48" s="13">
        <v>2983</v>
      </c>
      <c r="K48" s="13">
        <v>371543</v>
      </c>
      <c r="L48" s="13">
        <v>182832.22</v>
      </c>
      <c r="M48" s="13">
        <v>0</v>
      </c>
      <c r="N48" s="13">
        <v>182832.22</v>
      </c>
      <c r="O48" s="13">
        <v>188710.78</v>
      </c>
      <c r="P48" s="15">
        <v>0.49208899104545101</v>
      </c>
      <c r="Q48" s="13">
        <v>375106.06</v>
      </c>
      <c r="R48" s="13">
        <v>0</v>
      </c>
      <c r="S48" s="13">
        <v>375106.06</v>
      </c>
      <c r="T48" s="38">
        <v>-3563.06</v>
      </c>
      <c r="U48" s="16">
        <v>1.0095898994194481</v>
      </c>
      <c r="W48" s="103"/>
      <c r="X48" s="103"/>
    </row>
    <row r="49" spans="2:24" ht="13.15" hidden="1" customHeight="1" outlineLevel="4" collapsed="1">
      <c r="B49" s="4" t="s">
        <v>3</v>
      </c>
      <c r="C49" s="4" t="s">
        <v>3</v>
      </c>
      <c r="D49" s="12" t="s">
        <v>3</v>
      </c>
      <c r="E49" s="17" t="s">
        <v>3</v>
      </c>
      <c r="F49" s="17" t="s">
        <v>3</v>
      </c>
      <c r="G49" s="125"/>
      <c r="H49" s="126"/>
      <c r="I49" s="18">
        <v>273954</v>
      </c>
      <c r="J49" s="18">
        <v>142</v>
      </c>
      <c r="K49" s="18">
        <v>274096</v>
      </c>
      <c r="L49" s="18">
        <v>133843.59</v>
      </c>
      <c r="M49" s="18">
        <v>0</v>
      </c>
      <c r="N49" s="18">
        <v>133843.59</v>
      </c>
      <c r="O49" s="18">
        <v>140252.41</v>
      </c>
      <c r="P49" s="20">
        <v>0.48830916905025978</v>
      </c>
      <c r="Q49" s="18">
        <v>281482.17</v>
      </c>
      <c r="R49" s="18">
        <v>0</v>
      </c>
      <c r="S49" s="18">
        <v>281482.17</v>
      </c>
      <c r="T49" s="39">
        <v>-7386.17</v>
      </c>
      <c r="U49" s="20">
        <v>1.0269473833985172</v>
      </c>
      <c r="W49" s="103"/>
      <c r="X49" s="103"/>
    </row>
    <row r="50" spans="2:24" ht="13.15" hidden="1" customHeight="1" outlineLevel="4" collapsed="1">
      <c r="B50" s="4" t="s">
        <v>3</v>
      </c>
      <c r="C50" s="4" t="s">
        <v>3</v>
      </c>
      <c r="D50" s="12" t="s">
        <v>3</v>
      </c>
      <c r="E50" s="17" t="s">
        <v>3</v>
      </c>
      <c r="F50" s="17" t="s">
        <v>3</v>
      </c>
      <c r="G50" s="125" t="s">
        <v>48</v>
      </c>
      <c r="H50" s="126"/>
      <c r="I50" s="18">
        <v>94606</v>
      </c>
      <c r="J50" s="18">
        <v>2841</v>
      </c>
      <c r="K50" s="18">
        <v>97447</v>
      </c>
      <c r="L50" s="18">
        <v>48988.63</v>
      </c>
      <c r="M50" s="18">
        <v>0</v>
      </c>
      <c r="N50" s="18">
        <v>48988.63</v>
      </c>
      <c r="O50" s="18">
        <v>48458.37</v>
      </c>
      <c r="P50" s="20">
        <v>0.50272076102907226</v>
      </c>
      <c r="Q50" s="18">
        <v>93623.89</v>
      </c>
      <c r="R50" s="18">
        <v>0</v>
      </c>
      <c r="S50" s="18">
        <v>93623.89</v>
      </c>
      <c r="T50" s="43">
        <v>3823.11</v>
      </c>
      <c r="U50" s="20">
        <v>0.96076728888524021</v>
      </c>
      <c r="W50" s="103"/>
      <c r="X50" s="103"/>
    </row>
    <row r="51" spans="2:24" ht="13.15" hidden="1" customHeight="1" outlineLevel="2" collapsed="1">
      <c r="B51" s="4" t="s">
        <v>3</v>
      </c>
      <c r="C51" s="4" t="s">
        <v>3</v>
      </c>
      <c r="D51" s="12" t="s">
        <v>3</v>
      </c>
      <c r="E51" s="132" t="s">
        <v>49</v>
      </c>
      <c r="F51" s="126"/>
      <c r="G51" s="126"/>
      <c r="H51" s="126"/>
      <c r="I51" s="13">
        <v>0</v>
      </c>
      <c r="J51" s="13">
        <v>0</v>
      </c>
      <c r="K51" s="13">
        <v>0</v>
      </c>
      <c r="L51" s="13">
        <v>236.8</v>
      </c>
      <c r="M51" s="13">
        <v>0</v>
      </c>
      <c r="N51" s="13">
        <v>236.8</v>
      </c>
      <c r="O51" s="14">
        <v>-236.8</v>
      </c>
      <c r="P51" s="23">
        <v>-1</v>
      </c>
      <c r="Q51" s="13">
        <v>236.8</v>
      </c>
      <c r="R51" s="13">
        <v>0</v>
      </c>
      <c r="S51" s="13">
        <v>236.8</v>
      </c>
      <c r="T51" s="38">
        <v>-236.8</v>
      </c>
      <c r="U51" s="24">
        <v>-1</v>
      </c>
      <c r="W51" s="103"/>
      <c r="X51" s="103"/>
    </row>
    <row r="52" spans="2:24" ht="13.15" hidden="1" customHeight="1" outlineLevel="3" collapsed="1">
      <c r="B52" s="4" t="s">
        <v>3</v>
      </c>
      <c r="C52" s="4" t="s">
        <v>3</v>
      </c>
      <c r="D52" s="12" t="s">
        <v>3</v>
      </c>
      <c r="E52" s="17" t="s">
        <v>3</v>
      </c>
      <c r="F52" s="125" t="s">
        <v>50</v>
      </c>
      <c r="G52" s="126"/>
      <c r="H52" s="126"/>
      <c r="I52" s="13">
        <v>0</v>
      </c>
      <c r="J52" s="13">
        <v>0</v>
      </c>
      <c r="K52" s="13">
        <v>0</v>
      </c>
      <c r="L52" s="13">
        <v>236.8</v>
      </c>
      <c r="M52" s="13">
        <v>0</v>
      </c>
      <c r="N52" s="13">
        <v>236.8</v>
      </c>
      <c r="O52" s="14">
        <v>-236.8</v>
      </c>
      <c r="P52" s="23">
        <v>-1</v>
      </c>
      <c r="Q52" s="13">
        <v>236.8</v>
      </c>
      <c r="R52" s="13">
        <v>0</v>
      </c>
      <c r="S52" s="13">
        <v>236.8</v>
      </c>
      <c r="T52" s="38">
        <v>-236.8</v>
      </c>
      <c r="U52" s="24">
        <v>-1</v>
      </c>
      <c r="W52" s="103"/>
      <c r="X52" s="103"/>
    </row>
    <row r="53" spans="2:24" ht="13.15" hidden="1" customHeight="1" outlineLevel="4" collapsed="1">
      <c r="B53" s="4" t="s">
        <v>3</v>
      </c>
      <c r="C53" s="4" t="s">
        <v>3</v>
      </c>
      <c r="D53" s="12" t="s">
        <v>3</v>
      </c>
      <c r="E53" s="17" t="s">
        <v>3</v>
      </c>
      <c r="F53" s="17" t="s">
        <v>3</v>
      </c>
      <c r="G53" s="125"/>
      <c r="H53" s="126"/>
      <c r="I53" s="18">
        <v>0</v>
      </c>
      <c r="J53" s="18">
        <v>0</v>
      </c>
      <c r="K53" s="18">
        <v>0</v>
      </c>
      <c r="L53" s="18">
        <v>236.8</v>
      </c>
      <c r="M53" s="18">
        <v>0</v>
      </c>
      <c r="N53" s="18">
        <v>236.8</v>
      </c>
      <c r="O53" s="19">
        <v>-236.8</v>
      </c>
      <c r="P53" s="25">
        <v>-1</v>
      </c>
      <c r="Q53" s="18">
        <v>236.8</v>
      </c>
      <c r="R53" s="18">
        <v>0</v>
      </c>
      <c r="S53" s="18">
        <v>236.8</v>
      </c>
      <c r="T53" s="39">
        <v>-236.8</v>
      </c>
      <c r="U53" s="25">
        <v>-1</v>
      </c>
      <c r="W53" s="103"/>
      <c r="X53" s="103"/>
    </row>
    <row r="54" spans="2:24" ht="13.15" hidden="1" customHeight="1" outlineLevel="2" collapsed="1">
      <c r="B54" s="4" t="s">
        <v>3</v>
      </c>
      <c r="C54" s="4" t="s">
        <v>3</v>
      </c>
      <c r="D54" s="12" t="s">
        <v>3</v>
      </c>
      <c r="E54" s="132" t="s">
        <v>51</v>
      </c>
      <c r="F54" s="126"/>
      <c r="G54" s="126"/>
      <c r="H54" s="126"/>
      <c r="I54" s="13">
        <v>6871</v>
      </c>
      <c r="J54" s="13">
        <v>26200</v>
      </c>
      <c r="K54" s="13">
        <v>33071</v>
      </c>
      <c r="L54" s="13">
        <v>18595.2</v>
      </c>
      <c r="M54" s="13">
        <v>0</v>
      </c>
      <c r="N54" s="13">
        <v>18595.2</v>
      </c>
      <c r="O54" s="13">
        <v>14475.8</v>
      </c>
      <c r="P54" s="15">
        <v>0.5622811526715249</v>
      </c>
      <c r="Q54" s="13">
        <v>55495.8</v>
      </c>
      <c r="R54" s="13">
        <v>0</v>
      </c>
      <c r="S54" s="13">
        <v>55495.8</v>
      </c>
      <c r="T54" s="38">
        <v>-22424.799999999999</v>
      </c>
      <c r="U54" s="16">
        <v>1.6780804934837168</v>
      </c>
      <c r="W54" s="103"/>
      <c r="X54" s="103"/>
    </row>
    <row r="55" spans="2:24" ht="13.15" hidden="1" customHeight="1" outlineLevel="3" collapsed="1">
      <c r="B55" s="4" t="s">
        <v>3</v>
      </c>
      <c r="C55" s="4" t="s">
        <v>3</v>
      </c>
      <c r="D55" s="12" t="s">
        <v>3</v>
      </c>
      <c r="E55" s="17" t="s">
        <v>3</v>
      </c>
      <c r="F55" s="125" t="s">
        <v>52</v>
      </c>
      <c r="G55" s="126"/>
      <c r="H55" s="126"/>
      <c r="I55" s="13">
        <v>6477</v>
      </c>
      <c r="J55" s="13">
        <v>26200</v>
      </c>
      <c r="K55" s="13">
        <v>32677</v>
      </c>
      <c r="L55" s="13">
        <v>10821</v>
      </c>
      <c r="M55" s="13">
        <v>0</v>
      </c>
      <c r="N55" s="13">
        <v>10821</v>
      </c>
      <c r="O55" s="13">
        <v>21856</v>
      </c>
      <c r="P55" s="15">
        <v>0.33115035039936347</v>
      </c>
      <c r="Q55" s="13">
        <v>30216</v>
      </c>
      <c r="R55" s="13">
        <v>0</v>
      </c>
      <c r="S55" s="13">
        <v>30216</v>
      </c>
      <c r="T55" s="42">
        <v>2461</v>
      </c>
      <c r="U55" s="16">
        <v>0.92468708877803962</v>
      </c>
      <c r="W55" s="103"/>
      <c r="X55" s="103"/>
    </row>
    <row r="56" spans="2:24" ht="13.15" hidden="1" customHeight="1" outlineLevel="4" collapsed="1">
      <c r="B56" s="4" t="s">
        <v>3</v>
      </c>
      <c r="C56" s="4" t="s">
        <v>3</v>
      </c>
      <c r="D56" s="12" t="s">
        <v>3</v>
      </c>
      <c r="E56" s="17" t="s">
        <v>3</v>
      </c>
      <c r="F56" s="17" t="s">
        <v>3</v>
      </c>
      <c r="G56" s="125"/>
      <c r="H56" s="126"/>
      <c r="I56" s="18">
        <v>6477</v>
      </c>
      <c r="J56" s="18">
        <v>26200</v>
      </c>
      <c r="K56" s="18">
        <v>32677</v>
      </c>
      <c r="L56" s="18">
        <v>10821</v>
      </c>
      <c r="M56" s="18">
        <v>0</v>
      </c>
      <c r="N56" s="18">
        <v>10821</v>
      </c>
      <c r="O56" s="18">
        <v>21856</v>
      </c>
      <c r="P56" s="20">
        <v>0.33115035039936347</v>
      </c>
      <c r="Q56" s="18">
        <v>30216</v>
      </c>
      <c r="R56" s="18">
        <v>0</v>
      </c>
      <c r="S56" s="18">
        <v>30216</v>
      </c>
      <c r="T56" s="43">
        <v>2461</v>
      </c>
      <c r="U56" s="20">
        <v>0.92468708877803962</v>
      </c>
      <c r="W56" s="103"/>
      <c r="X56" s="103"/>
    </row>
    <row r="57" spans="2:24" ht="13.15" hidden="1" customHeight="1" outlineLevel="3" collapsed="1">
      <c r="B57" s="4" t="s">
        <v>3</v>
      </c>
      <c r="C57" s="4" t="s">
        <v>3</v>
      </c>
      <c r="D57" s="12" t="s">
        <v>3</v>
      </c>
      <c r="E57" s="17" t="s">
        <v>3</v>
      </c>
      <c r="F57" s="125" t="s">
        <v>53</v>
      </c>
      <c r="G57" s="126"/>
      <c r="H57" s="126"/>
      <c r="I57" s="13">
        <v>394</v>
      </c>
      <c r="J57" s="13">
        <v>0</v>
      </c>
      <c r="K57" s="13">
        <v>394</v>
      </c>
      <c r="L57" s="13">
        <v>7774.2</v>
      </c>
      <c r="M57" s="13">
        <v>0</v>
      </c>
      <c r="N57" s="13">
        <v>7774.2</v>
      </c>
      <c r="O57" s="14">
        <v>-7380.2</v>
      </c>
      <c r="P57" s="15">
        <v>9.99</v>
      </c>
      <c r="Q57" s="13">
        <v>25279.8</v>
      </c>
      <c r="R57" s="13">
        <v>0</v>
      </c>
      <c r="S57" s="13">
        <v>25279.8</v>
      </c>
      <c r="T57" s="38">
        <v>-24885.8</v>
      </c>
      <c r="U57" s="16">
        <v>9.99</v>
      </c>
      <c r="W57" s="103"/>
      <c r="X57" s="103"/>
    </row>
    <row r="58" spans="2:24" ht="13.15" hidden="1" customHeight="1" outlineLevel="4" collapsed="1">
      <c r="B58" s="4" t="s">
        <v>3</v>
      </c>
      <c r="C58" s="4" t="s">
        <v>3</v>
      </c>
      <c r="D58" s="12" t="s">
        <v>3</v>
      </c>
      <c r="E58" s="17" t="s">
        <v>3</v>
      </c>
      <c r="F58" s="17" t="s">
        <v>3</v>
      </c>
      <c r="G58" s="125"/>
      <c r="H58" s="126"/>
      <c r="I58" s="18">
        <v>394</v>
      </c>
      <c r="J58" s="18">
        <v>0</v>
      </c>
      <c r="K58" s="18">
        <v>394</v>
      </c>
      <c r="L58" s="18">
        <v>7774.2</v>
      </c>
      <c r="M58" s="18">
        <v>0</v>
      </c>
      <c r="N58" s="18">
        <v>7774.2</v>
      </c>
      <c r="O58" s="19">
        <v>-7380.2</v>
      </c>
      <c r="P58" s="20">
        <v>9.99</v>
      </c>
      <c r="Q58" s="18">
        <v>25279.8</v>
      </c>
      <c r="R58" s="18">
        <v>0</v>
      </c>
      <c r="S58" s="18">
        <v>25279.8</v>
      </c>
      <c r="T58" s="39">
        <v>-24885.8</v>
      </c>
      <c r="U58" s="20">
        <v>9.99</v>
      </c>
      <c r="W58" s="103"/>
      <c r="X58" s="103"/>
    </row>
    <row r="59" spans="2:24" ht="13.15" hidden="1" customHeight="1" outlineLevel="2" collapsed="1">
      <c r="B59" s="4" t="s">
        <v>3</v>
      </c>
      <c r="C59" s="4" t="s">
        <v>3</v>
      </c>
      <c r="D59" s="12" t="s">
        <v>3</v>
      </c>
      <c r="E59" s="132" t="s">
        <v>54</v>
      </c>
      <c r="F59" s="126"/>
      <c r="G59" s="126"/>
      <c r="H59" s="126"/>
      <c r="I59" s="13">
        <v>251960</v>
      </c>
      <c r="J59" s="13">
        <v>0</v>
      </c>
      <c r="K59" s="13">
        <v>251960</v>
      </c>
      <c r="L59" s="13">
        <v>91739.74</v>
      </c>
      <c r="M59" s="13">
        <v>0</v>
      </c>
      <c r="N59" s="13">
        <v>91739.74</v>
      </c>
      <c r="O59" s="13">
        <v>160220.26</v>
      </c>
      <c r="P59" s="15">
        <v>0.36410438164788061</v>
      </c>
      <c r="Q59" s="13">
        <v>185625.22</v>
      </c>
      <c r="R59" s="13">
        <v>0</v>
      </c>
      <c r="S59" s="13">
        <v>185625.22</v>
      </c>
      <c r="T59" s="42">
        <v>66334.78</v>
      </c>
      <c r="U59" s="16">
        <v>0.73672495634227653</v>
      </c>
      <c r="W59" s="103"/>
      <c r="X59" s="103"/>
    </row>
    <row r="60" spans="2:24" ht="13.15" hidden="1" customHeight="1" outlineLevel="3" collapsed="1">
      <c r="B60" s="4" t="s">
        <v>3</v>
      </c>
      <c r="C60" s="4" t="s">
        <v>3</v>
      </c>
      <c r="D60" s="12" t="s">
        <v>3</v>
      </c>
      <c r="E60" s="17" t="s">
        <v>3</v>
      </c>
      <c r="F60" s="125" t="s">
        <v>55</v>
      </c>
      <c r="G60" s="126"/>
      <c r="H60" s="126"/>
      <c r="I60" s="13">
        <v>251960</v>
      </c>
      <c r="J60" s="13">
        <v>0</v>
      </c>
      <c r="K60" s="13">
        <v>251960</v>
      </c>
      <c r="L60" s="13">
        <v>91739.74</v>
      </c>
      <c r="M60" s="13">
        <v>0</v>
      </c>
      <c r="N60" s="13">
        <v>91739.74</v>
      </c>
      <c r="O60" s="13">
        <v>160220.26</v>
      </c>
      <c r="P60" s="15">
        <v>0.36410438164788061</v>
      </c>
      <c r="Q60" s="13">
        <v>185625.22</v>
      </c>
      <c r="R60" s="13">
        <v>0</v>
      </c>
      <c r="S60" s="13">
        <v>185625.22</v>
      </c>
      <c r="T60" s="42">
        <v>66334.78</v>
      </c>
      <c r="U60" s="16">
        <v>0.73672495634227653</v>
      </c>
      <c r="W60" s="103"/>
      <c r="X60" s="103"/>
    </row>
    <row r="61" spans="2:24" ht="13.15" hidden="1" customHeight="1" outlineLevel="4" collapsed="1">
      <c r="B61" s="4" t="s">
        <v>3</v>
      </c>
      <c r="C61" s="4" t="s">
        <v>3</v>
      </c>
      <c r="D61" s="12" t="s">
        <v>3</v>
      </c>
      <c r="E61" s="17" t="s">
        <v>3</v>
      </c>
      <c r="F61" s="17" t="s">
        <v>3</v>
      </c>
      <c r="G61" s="125"/>
      <c r="H61" s="126"/>
      <c r="I61" s="18">
        <v>251960</v>
      </c>
      <c r="J61" s="18">
        <v>0</v>
      </c>
      <c r="K61" s="18">
        <v>251960</v>
      </c>
      <c r="L61" s="18">
        <v>91739.74</v>
      </c>
      <c r="M61" s="18">
        <v>0</v>
      </c>
      <c r="N61" s="18">
        <v>91739.74</v>
      </c>
      <c r="O61" s="18">
        <v>160220.26</v>
      </c>
      <c r="P61" s="20">
        <v>0.36410438164788061</v>
      </c>
      <c r="Q61" s="18">
        <v>185625.22</v>
      </c>
      <c r="R61" s="18">
        <v>0</v>
      </c>
      <c r="S61" s="18">
        <v>185625.22</v>
      </c>
      <c r="T61" s="43">
        <v>66334.78</v>
      </c>
      <c r="U61" s="20">
        <v>0.73672495634227653</v>
      </c>
      <c r="W61" s="103"/>
      <c r="X61" s="103"/>
    </row>
    <row r="62" spans="2:24" outlineLevel="1" collapsed="1">
      <c r="B62" s="7" t="s">
        <v>3</v>
      </c>
      <c r="C62" s="7" t="s">
        <v>3</v>
      </c>
      <c r="D62" s="133" t="s">
        <v>56</v>
      </c>
      <c r="E62" s="126"/>
      <c r="F62" s="126"/>
      <c r="G62" s="126"/>
      <c r="H62" s="126"/>
      <c r="I62" s="8">
        <v>3212</v>
      </c>
      <c r="J62" s="8">
        <v>0</v>
      </c>
      <c r="K62" s="8">
        <v>3212</v>
      </c>
      <c r="L62" s="8">
        <v>2967</v>
      </c>
      <c r="M62" s="8">
        <v>0</v>
      </c>
      <c r="N62" s="8">
        <v>2967</v>
      </c>
      <c r="O62" s="8">
        <v>245</v>
      </c>
      <c r="P62" s="10">
        <v>0.9237235367372354</v>
      </c>
      <c r="Q62" s="8">
        <v>6800.22</v>
      </c>
      <c r="R62" s="8">
        <v>0</v>
      </c>
      <c r="S62" s="8">
        <v>6800.22</v>
      </c>
      <c r="T62" s="37">
        <v>-3588.22</v>
      </c>
      <c r="U62" s="11">
        <v>2.1171295143212951</v>
      </c>
      <c r="W62" s="103"/>
      <c r="X62" s="103"/>
    </row>
    <row r="63" spans="2:24" ht="13.15" hidden="1" customHeight="1" outlineLevel="2" collapsed="1">
      <c r="B63" s="4" t="s">
        <v>3</v>
      </c>
      <c r="C63" s="4" t="s">
        <v>3</v>
      </c>
      <c r="D63" s="12" t="s">
        <v>3</v>
      </c>
      <c r="E63" s="132" t="s">
        <v>57</v>
      </c>
      <c r="F63" s="126"/>
      <c r="G63" s="126"/>
      <c r="H63" s="126"/>
      <c r="I63" s="13">
        <v>3212</v>
      </c>
      <c r="J63" s="13">
        <v>0</v>
      </c>
      <c r="K63" s="13">
        <v>3212</v>
      </c>
      <c r="L63" s="13">
        <v>2967</v>
      </c>
      <c r="M63" s="13">
        <v>0</v>
      </c>
      <c r="N63" s="13">
        <v>2967</v>
      </c>
      <c r="O63" s="13">
        <v>245</v>
      </c>
      <c r="P63" s="15">
        <v>0.9237235367372354</v>
      </c>
      <c r="Q63" s="13">
        <v>6800.22</v>
      </c>
      <c r="R63" s="13">
        <v>0</v>
      </c>
      <c r="S63" s="13">
        <v>6800.22</v>
      </c>
      <c r="T63" s="38">
        <v>-3588.22</v>
      </c>
      <c r="U63" s="16">
        <v>2.1171295143212951</v>
      </c>
      <c r="W63" s="103"/>
      <c r="X63" s="103"/>
    </row>
    <row r="64" spans="2:24" ht="13.15" hidden="1" customHeight="1" outlineLevel="3" collapsed="1">
      <c r="B64" s="4" t="s">
        <v>3</v>
      </c>
      <c r="C64" s="4" t="s">
        <v>3</v>
      </c>
      <c r="D64" s="12" t="s">
        <v>3</v>
      </c>
      <c r="E64" s="17" t="s">
        <v>3</v>
      </c>
      <c r="F64" s="125" t="s">
        <v>58</v>
      </c>
      <c r="G64" s="126"/>
      <c r="H64" s="126"/>
      <c r="I64" s="13">
        <v>3212</v>
      </c>
      <c r="J64" s="13">
        <v>0</v>
      </c>
      <c r="K64" s="13">
        <v>3212</v>
      </c>
      <c r="L64" s="13">
        <v>2967</v>
      </c>
      <c r="M64" s="13">
        <v>0</v>
      </c>
      <c r="N64" s="13">
        <v>2967</v>
      </c>
      <c r="O64" s="13">
        <v>245</v>
      </c>
      <c r="P64" s="15">
        <v>0.9237235367372354</v>
      </c>
      <c r="Q64" s="13">
        <v>6800.22</v>
      </c>
      <c r="R64" s="13">
        <v>0</v>
      </c>
      <c r="S64" s="13">
        <v>6800.22</v>
      </c>
      <c r="T64" s="38">
        <v>-3588.22</v>
      </c>
      <c r="U64" s="16">
        <v>2.1171295143212951</v>
      </c>
      <c r="W64" s="103"/>
      <c r="X64" s="103"/>
    </row>
    <row r="65" spans="2:24" ht="13.15" hidden="1" customHeight="1" outlineLevel="4" collapsed="1">
      <c r="B65" s="4" t="s">
        <v>3</v>
      </c>
      <c r="C65" s="4" t="s">
        <v>3</v>
      </c>
      <c r="D65" s="12" t="s">
        <v>3</v>
      </c>
      <c r="E65" s="17" t="s">
        <v>3</v>
      </c>
      <c r="F65" s="17" t="s">
        <v>3</v>
      </c>
      <c r="G65" s="125"/>
      <c r="H65" s="126"/>
      <c r="I65" s="18">
        <v>3212</v>
      </c>
      <c r="J65" s="18">
        <v>0</v>
      </c>
      <c r="K65" s="18">
        <v>3212</v>
      </c>
      <c r="L65" s="18">
        <v>2967</v>
      </c>
      <c r="M65" s="18">
        <v>0</v>
      </c>
      <c r="N65" s="18">
        <v>2967</v>
      </c>
      <c r="O65" s="18">
        <v>245</v>
      </c>
      <c r="P65" s="20">
        <v>0.9237235367372354</v>
      </c>
      <c r="Q65" s="18">
        <v>6800.22</v>
      </c>
      <c r="R65" s="18">
        <v>0</v>
      </c>
      <c r="S65" s="18">
        <v>6800.22</v>
      </c>
      <c r="T65" s="39">
        <v>-3588.22</v>
      </c>
      <c r="U65" s="20">
        <v>2.1171295143212951</v>
      </c>
      <c r="W65" s="103"/>
      <c r="X65" s="103"/>
    </row>
    <row r="66" spans="2:24">
      <c r="B66" s="4" t="s">
        <v>3</v>
      </c>
      <c r="C66" s="134" t="s">
        <v>59</v>
      </c>
      <c r="D66" s="126"/>
      <c r="E66" s="126"/>
      <c r="F66" s="126"/>
      <c r="G66" s="126"/>
      <c r="H66" s="126"/>
      <c r="I66" s="5">
        <v>1353074</v>
      </c>
      <c r="J66" s="5">
        <v>102839</v>
      </c>
      <c r="K66" s="5">
        <v>1455913</v>
      </c>
      <c r="L66" s="5">
        <v>682341.2</v>
      </c>
      <c r="M66" s="5">
        <v>0</v>
      </c>
      <c r="N66" s="5">
        <v>682341.2</v>
      </c>
      <c r="O66" s="5">
        <v>773571.8</v>
      </c>
      <c r="P66" s="6">
        <v>0.46866893832255085</v>
      </c>
      <c r="Q66" s="5">
        <v>1363332.2</v>
      </c>
      <c r="R66" s="5">
        <v>0</v>
      </c>
      <c r="S66" s="5">
        <v>1363332.2</v>
      </c>
      <c r="T66" s="40">
        <v>92580.800000000003</v>
      </c>
      <c r="U66" s="6">
        <v>0.93641048606613175</v>
      </c>
      <c r="W66" s="103"/>
      <c r="X66" s="103"/>
    </row>
    <row r="67" spans="2:24" outlineLevel="1" collapsed="1">
      <c r="B67" s="7" t="s">
        <v>3</v>
      </c>
      <c r="C67" s="7" t="s">
        <v>3</v>
      </c>
      <c r="D67" s="133" t="s">
        <v>60</v>
      </c>
      <c r="E67" s="126"/>
      <c r="F67" s="126"/>
      <c r="G67" s="126"/>
      <c r="H67" s="126"/>
      <c r="I67" s="8">
        <v>1353074</v>
      </c>
      <c r="J67" s="8">
        <v>102839</v>
      </c>
      <c r="K67" s="8">
        <v>1455913</v>
      </c>
      <c r="L67" s="8">
        <v>682341.2</v>
      </c>
      <c r="M67" s="8">
        <v>0</v>
      </c>
      <c r="N67" s="8">
        <v>682341.2</v>
      </c>
      <c r="O67" s="8">
        <v>773571.8</v>
      </c>
      <c r="P67" s="10">
        <v>0.46866893832255085</v>
      </c>
      <c r="Q67" s="8">
        <v>1363332.2</v>
      </c>
      <c r="R67" s="8">
        <v>0</v>
      </c>
      <c r="S67" s="8">
        <v>1363332.2</v>
      </c>
      <c r="T67" s="41">
        <v>92580.800000000003</v>
      </c>
      <c r="U67" s="11">
        <v>0.93641048606613175</v>
      </c>
      <c r="W67" s="103"/>
      <c r="X67" s="103"/>
    </row>
    <row r="68" spans="2:24" ht="13.15" hidden="1" customHeight="1" outlineLevel="2" collapsed="1">
      <c r="B68" s="4" t="s">
        <v>3</v>
      </c>
      <c r="C68" s="4" t="s">
        <v>3</v>
      </c>
      <c r="D68" s="12" t="s">
        <v>3</v>
      </c>
      <c r="E68" s="132" t="s">
        <v>61</v>
      </c>
      <c r="F68" s="126"/>
      <c r="G68" s="126"/>
      <c r="H68" s="126"/>
      <c r="I68" s="13">
        <v>143485</v>
      </c>
      <c r="J68" s="13">
        <v>3457</v>
      </c>
      <c r="K68" s="13">
        <v>146942</v>
      </c>
      <c r="L68" s="13">
        <v>71699.570000000007</v>
      </c>
      <c r="M68" s="13">
        <v>0</v>
      </c>
      <c r="N68" s="13">
        <v>71699.570000000007</v>
      </c>
      <c r="O68" s="13">
        <v>75242.429999999993</v>
      </c>
      <c r="P68" s="15">
        <v>0.48794469926909939</v>
      </c>
      <c r="Q68" s="13">
        <v>141595.01</v>
      </c>
      <c r="R68" s="13">
        <v>0</v>
      </c>
      <c r="S68" s="13">
        <v>141595.01</v>
      </c>
      <c r="T68" s="42">
        <v>5346.99</v>
      </c>
      <c r="U68" s="16">
        <v>0.96361156102407752</v>
      </c>
      <c r="W68" s="103"/>
      <c r="X68" s="103"/>
    </row>
    <row r="69" spans="2:24" ht="13.15" hidden="1" customHeight="1" outlineLevel="3" collapsed="1">
      <c r="B69" s="4" t="s">
        <v>3</v>
      </c>
      <c r="C69" s="4" t="s">
        <v>3</v>
      </c>
      <c r="D69" s="12" t="s">
        <v>3</v>
      </c>
      <c r="E69" s="17" t="s">
        <v>3</v>
      </c>
      <c r="F69" s="125" t="s">
        <v>61</v>
      </c>
      <c r="G69" s="126"/>
      <c r="H69" s="126"/>
      <c r="I69" s="13">
        <v>143485</v>
      </c>
      <c r="J69" s="13">
        <v>3457</v>
      </c>
      <c r="K69" s="13">
        <v>146942</v>
      </c>
      <c r="L69" s="13">
        <v>71699.570000000007</v>
      </c>
      <c r="M69" s="13">
        <v>0</v>
      </c>
      <c r="N69" s="13">
        <v>71699.570000000007</v>
      </c>
      <c r="O69" s="13">
        <v>75242.429999999993</v>
      </c>
      <c r="P69" s="15">
        <v>0.48794469926909939</v>
      </c>
      <c r="Q69" s="13">
        <v>141595.01</v>
      </c>
      <c r="R69" s="13">
        <v>0</v>
      </c>
      <c r="S69" s="13">
        <v>141595.01</v>
      </c>
      <c r="T69" s="42">
        <v>5346.99</v>
      </c>
      <c r="U69" s="16">
        <v>0.96361156102407752</v>
      </c>
      <c r="W69" s="103"/>
      <c r="X69" s="103"/>
    </row>
    <row r="70" spans="2:24" ht="13.15" hidden="1" customHeight="1" outlineLevel="4" collapsed="1">
      <c r="B70" s="4" t="s">
        <v>3</v>
      </c>
      <c r="C70" s="4" t="s">
        <v>3</v>
      </c>
      <c r="D70" s="12" t="s">
        <v>3</v>
      </c>
      <c r="E70" s="17" t="s">
        <v>3</v>
      </c>
      <c r="F70" s="17" t="s">
        <v>3</v>
      </c>
      <c r="G70" s="125"/>
      <c r="H70" s="126"/>
      <c r="I70" s="18">
        <v>137817</v>
      </c>
      <c r="J70" s="18">
        <v>3305</v>
      </c>
      <c r="K70" s="18">
        <v>141122</v>
      </c>
      <c r="L70" s="18">
        <v>69187.87</v>
      </c>
      <c r="M70" s="18">
        <v>0</v>
      </c>
      <c r="N70" s="18">
        <v>69187.87</v>
      </c>
      <c r="O70" s="18">
        <v>71934.13</v>
      </c>
      <c r="P70" s="20">
        <v>0.49026990830628819</v>
      </c>
      <c r="Q70" s="18">
        <v>136815.01</v>
      </c>
      <c r="R70" s="18">
        <v>0</v>
      </c>
      <c r="S70" s="18">
        <v>136815.01</v>
      </c>
      <c r="T70" s="43">
        <v>4306.99</v>
      </c>
      <c r="U70" s="20">
        <v>0.96948037867944048</v>
      </c>
      <c r="W70" s="103"/>
      <c r="X70" s="103"/>
    </row>
    <row r="71" spans="2:24" ht="13.15" hidden="1" customHeight="1" outlineLevel="4" collapsed="1">
      <c r="B71" s="4" t="s">
        <v>3</v>
      </c>
      <c r="C71" s="4" t="s">
        <v>3</v>
      </c>
      <c r="D71" s="12" t="s">
        <v>3</v>
      </c>
      <c r="E71" s="17" t="s">
        <v>3</v>
      </c>
      <c r="F71" s="17" t="s">
        <v>3</v>
      </c>
      <c r="G71" s="125" t="s">
        <v>48</v>
      </c>
      <c r="H71" s="126"/>
      <c r="I71" s="18">
        <v>5668</v>
      </c>
      <c r="J71" s="18">
        <v>152</v>
      </c>
      <c r="K71" s="18">
        <v>5820</v>
      </c>
      <c r="L71" s="18">
        <v>2511.6999999999998</v>
      </c>
      <c r="M71" s="18">
        <v>0</v>
      </c>
      <c r="N71" s="18">
        <v>2511.6999999999998</v>
      </c>
      <c r="O71" s="18">
        <v>3308.3</v>
      </c>
      <c r="P71" s="20">
        <v>0.43156357388316152</v>
      </c>
      <c r="Q71" s="18">
        <v>4780</v>
      </c>
      <c r="R71" s="18">
        <v>0</v>
      </c>
      <c r="S71" s="18">
        <v>4780</v>
      </c>
      <c r="T71" s="43">
        <v>1040</v>
      </c>
      <c r="U71" s="20">
        <v>0.82130584192439859</v>
      </c>
      <c r="W71" s="103"/>
      <c r="X71" s="103"/>
    </row>
    <row r="72" spans="2:24" ht="13.15" hidden="1" customHeight="1" outlineLevel="2" collapsed="1">
      <c r="B72" s="4" t="s">
        <v>3</v>
      </c>
      <c r="C72" s="4" t="s">
        <v>3</v>
      </c>
      <c r="D72" s="12" t="s">
        <v>3</v>
      </c>
      <c r="E72" s="132" t="s">
        <v>62</v>
      </c>
      <c r="F72" s="126"/>
      <c r="G72" s="126"/>
      <c r="H72" s="126"/>
      <c r="I72" s="13">
        <v>38829</v>
      </c>
      <c r="J72" s="13">
        <v>0</v>
      </c>
      <c r="K72" s="13">
        <v>38829</v>
      </c>
      <c r="L72" s="13">
        <v>19332.52</v>
      </c>
      <c r="M72" s="13">
        <v>0</v>
      </c>
      <c r="N72" s="13">
        <v>19332.52</v>
      </c>
      <c r="O72" s="13">
        <v>19496.48</v>
      </c>
      <c r="P72" s="15">
        <v>0.49788869144196346</v>
      </c>
      <c r="Q72" s="13">
        <v>37687</v>
      </c>
      <c r="R72" s="13">
        <v>0</v>
      </c>
      <c r="S72" s="13">
        <v>37687</v>
      </c>
      <c r="T72" s="42">
        <v>1142</v>
      </c>
      <c r="U72" s="16">
        <v>0.97058899276314092</v>
      </c>
      <c r="W72" s="103"/>
      <c r="X72" s="103"/>
    </row>
    <row r="73" spans="2:24" ht="13.15" hidden="1" customHeight="1" outlineLevel="3" collapsed="1">
      <c r="B73" s="4" t="s">
        <v>3</v>
      </c>
      <c r="C73" s="4" t="s">
        <v>3</v>
      </c>
      <c r="D73" s="12" t="s">
        <v>3</v>
      </c>
      <c r="E73" s="17" t="s">
        <v>3</v>
      </c>
      <c r="F73" s="125" t="s">
        <v>63</v>
      </c>
      <c r="G73" s="126"/>
      <c r="H73" s="126"/>
      <c r="I73" s="13">
        <v>38829</v>
      </c>
      <c r="J73" s="13">
        <v>0</v>
      </c>
      <c r="K73" s="13">
        <v>38829</v>
      </c>
      <c r="L73" s="13">
        <v>19332.52</v>
      </c>
      <c r="M73" s="13">
        <v>0</v>
      </c>
      <c r="N73" s="13">
        <v>19332.52</v>
      </c>
      <c r="O73" s="13">
        <v>19496.48</v>
      </c>
      <c r="P73" s="15">
        <v>0.49788869144196346</v>
      </c>
      <c r="Q73" s="13">
        <v>37687</v>
      </c>
      <c r="R73" s="13">
        <v>0</v>
      </c>
      <c r="S73" s="13">
        <v>37687</v>
      </c>
      <c r="T73" s="42">
        <v>1142</v>
      </c>
      <c r="U73" s="16">
        <v>0.97058899276314092</v>
      </c>
      <c r="W73" s="103"/>
      <c r="X73" s="103"/>
    </row>
    <row r="74" spans="2:24" ht="13.15" hidden="1" customHeight="1" outlineLevel="4" collapsed="1">
      <c r="B74" s="4" t="s">
        <v>3</v>
      </c>
      <c r="C74" s="4" t="s">
        <v>3</v>
      </c>
      <c r="D74" s="12" t="s">
        <v>3</v>
      </c>
      <c r="E74" s="17" t="s">
        <v>3</v>
      </c>
      <c r="F74" s="17" t="s">
        <v>3</v>
      </c>
      <c r="G74" s="125"/>
      <c r="H74" s="126"/>
      <c r="I74" s="18">
        <v>35763</v>
      </c>
      <c r="J74" s="18">
        <v>0</v>
      </c>
      <c r="K74" s="18">
        <v>35763</v>
      </c>
      <c r="L74" s="18">
        <v>19057.419999999998</v>
      </c>
      <c r="M74" s="18">
        <v>0</v>
      </c>
      <c r="N74" s="18">
        <v>19057.419999999998</v>
      </c>
      <c r="O74" s="18">
        <v>16705.580000000002</v>
      </c>
      <c r="P74" s="20">
        <v>0.53288091043816233</v>
      </c>
      <c r="Q74" s="18">
        <v>37136.800000000003</v>
      </c>
      <c r="R74" s="18">
        <v>0</v>
      </c>
      <c r="S74" s="18">
        <v>37136.800000000003</v>
      </c>
      <c r="T74" s="39">
        <v>-1373.8</v>
      </c>
      <c r="U74" s="20">
        <v>1.0384140032994995</v>
      </c>
      <c r="W74" s="103"/>
      <c r="X74" s="103"/>
    </row>
    <row r="75" spans="2:24" ht="13.15" hidden="1" customHeight="1" outlineLevel="4" collapsed="1">
      <c r="B75" s="4" t="s">
        <v>3</v>
      </c>
      <c r="C75" s="4" t="s">
        <v>3</v>
      </c>
      <c r="D75" s="12" t="s">
        <v>3</v>
      </c>
      <c r="E75" s="17" t="s">
        <v>3</v>
      </c>
      <c r="F75" s="17" t="s">
        <v>3</v>
      </c>
      <c r="G75" s="125" t="s">
        <v>48</v>
      </c>
      <c r="H75" s="126"/>
      <c r="I75" s="18">
        <v>3066</v>
      </c>
      <c r="J75" s="18">
        <v>0</v>
      </c>
      <c r="K75" s="18">
        <v>3066</v>
      </c>
      <c r="L75" s="18">
        <v>275.10000000000002</v>
      </c>
      <c r="M75" s="18">
        <v>0</v>
      </c>
      <c r="N75" s="18">
        <v>275.10000000000002</v>
      </c>
      <c r="O75" s="18">
        <v>2790.9</v>
      </c>
      <c r="P75" s="20">
        <v>8.972602739726028E-2</v>
      </c>
      <c r="Q75" s="18">
        <v>550.20000000000005</v>
      </c>
      <c r="R75" s="18">
        <v>0</v>
      </c>
      <c r="S75" s="18">
        <v>550.20000000000005</v>
      </c>
      <c r="T75" s="43">
        <v>2515.8000000000002</v>
      </c>
      <c r="U75" s="20">
        <v>0.17945205479452056</v>
      </c>
      <c r="W75" s="103"/>
      <c r="X75" s="103"/>
    </row>
    <row r="76" spans="2:24" ht="13.15" hidden="1" customHeight="1" outlineLevel="2" collapsed="1">
      <c r="B76" s="4" t="s">
        <v>3</v>
      </c>
      <c r="C76" s="4" t="s">
        <v>3</v>
      </c>
      <c r="D76" s="12" t="s">
        <v>3</v>
      </c>
      <c r="E76" s="132" t="s">
        <v>64</v>
      </c>
      <c r="F76" s="126"/>
      <c r="G76" s="126"/>
      <c r="H76" s="126"/>
      <c r="I76" s="13">
        <v>417721</v>
      </c>
      <c r="J76" s="13">
        <v>2310</v>
      </c>
      <c r="K76" s="13">
        <v>420031</v>
      </c>
      <c r="L76" s="13">
        <v>199091.84</v>
      </c>
      <c r="M76" s="13">
        <v>0</v>
      </c>
      <c r="N76" s="13">
        <v>199091.84</v>
      </c>
      <c r="O76" s="13">
        <v>220939.16</v>
      </c>
      <c r="P76" s="15">
        <v>0.47399320526342104</v>
      </c>
      <c r="Q76" s="13">
        <v>408212.6</v>
      </c>
      <c r="R76" s="13">
        <v>0</v>
      </c>
      <c r="S76" s="13">
        <v>408212.6</v>
      </c>
      <c r="T76" s="42">
        <v>11818.4</v>
      </c>
      <c r="U76" s="16">
        <v>0.97186302915737177</v>
      </c>
      <c r="W76" s="103"/>
      <c r="X76" s="103"/>
    </row>
    <row r="77" spans="2:24" ht="13.15" hidden="1" customHeight="1" outlineLevel="3" collapsed="1">
      <c r="B77" s="4" t="s">
        <v>3</v>
      </c>
      <c r="C77" s="4" t="s">
        <v>3</v>
      </c>
      <c r="D77" s="12" t="s">
        <v>3</v>
      </c>
      <c r="E77" s="17" t="s">
        <v>3</v>
      </c>
      <c r="F77" s="125" t="s">
        <v>65</v>
      </c>
      <c r="G77" s="126"/>
      <c r="H77" s="126"/>
      <c r="I77" s="13">
        <v>417721</v>
      </c>
      <c r="J77" s="13">
        <v>2310</v>
      </c>
      <c r="K77" s="13">
        <v>420031</v>
      </c>
      <c r="L77" s="13">
        <v>199091.84</v>
      </c>
      <c r="M77" s="13">
        <v>0</v>
      </c>
      <c r="N77" s="13">
        <v>199091.84</v>
      </c>
      <c r="O77" s="13">
        <v>220939.16</v>
      </c>
      <c r="P77" s="15">
        <v>0.47399320526342104</v>
      </c>
      <c r="Q77" s="13">
        <v>408212.6</v>
      </c>
      <c r="R77" s="13">
        <v>0</v>
      </c>
      <c r="S77" s="13">
        <v>408212.6</v>
      </c>
      <c r="T77" s="42">
        <v>11818.4</v>
      </c>
      <c r="U77" s="16">
        <v>0.97186302915737177</v>
      </c>
      <c r="W77" s="103"/>
      <c r="X77" s="103"/>
    </row>
    <row r="78" spans="2:24" ht="13.15" hidden="1" customHeight="1" outlineLevel="4" collapsed="1">
      <c r="B78" s="4" t="s">
        <v>3</v>
      </c>
      <c r="C78" s="4" t="s">
        <v>3</v>
      </c>
      <c r="D78" s="12" t="s">
        <v>3</v>
      </c>
      <c r="E78" s="17" t="s">
        <v>3</v>
      </c>
      <c r="F78" s="17" t="s">
        <v>3</v>
      </c>
      <c r="G78" s="125"/>
      <c r="H78" s="126"/>
      <c r="I78" s="18">
        <v>392137</v>
      </c>
      <c r="J78" s="18">
        <v>2145</v>
      </c>
      <c r="K78" s="18">
        <v>394282</v>
      </c>
      <c r="L78" s="18">
        <v>194641.58</v>
      </c>
      <c r="M78" s="18">
        <v>0</v>
      </c>
      <c r="N78" s="18">
        <v>194641.58</v>
      </c>
      <c r="O78" s="18">
        <v>199640.42</v>
      </c>
      <c r="P78" s="20">
        <v>0.49366083158754392</v>
      </c>
      <c r="Q78" s="18">
        <v>399145.58</v>
      </c>
      <c r="R78" s="18">
        <v>0</v>
      </c>
      <c r="S78" s="18">
        <v>399145.58</v>
      </c>
      <c r="T78" s="39">
        <v>-4863.58</v>
      </c>
      <c r="U78" s="20">
        <v>1.0123352828686067</v>
      </c>
      <c r="W78" s="103"/>
      <c r="X78" s="103"/>
    </row>
    <row r="79" spans="2:24" ht="13.15" hidden="1" customHeight="1" outlineLevel="4" collapsed="1">
      <c r="B79" s="4" t="s">
        <v>3</v>
      </c>
      <c r="C79" s="4" t="s">
        <v>3</v>
      </c>
      <c r="D79" s="12" t="s">
        <v>3</v>
      </c>
      <c r="E79" s="17" t="s">
        <v>3</v>
      </c>
      <c r="F79" s="17" t="s">
        <v>3</v>
      </c>
      <c r="G79" s="125" t="s">
        <v>48</v>
      </c>
      <c r="H79" s="126"/>
      <c r="I79" s="18">
        <v>25584</v>
      </c>
      <c r="J79" s="18">
        <v>165</v>
      </c>
      <c r="K79" s="18">
        <v>25749</v>
      </c>
      <c r="L79" s="18">
        <v>4450.26</v>
      </c>
      <c r="M79" s="18">
        <v>0</v>
      </c>
      <c r="N79" s="18">
        <v>4450.26</v>
      </c>
      <c r="O79" s="18">
        <v>21298.74</v>
      </c>
      <c r="P79" s="20">
        <v>0.17283234300361178</v>
      </c>
      <c r="Q79" s="18">
        <v>9067.02</v>
      </c>
      <c r="R79" s="18">
        <v>0</v>
      </c>
      <c r="S79" s="18">
        <v>9067.02</v>
      </c>
      <c r="T79" s="43">
        <v>16681.98</v>
      </c>
      <c r="U79" s="20">
        <v>0.35213095654200161</v>
      </c>
      <c r="W79" s="103"/>
      <c r="X79" s="103"/>
    </row>
    <row r="80" spans="2:24" ht="13.15" hidden="1" customHeight="1" outlineLevel="2" collapsed="1">
      <c r="B80" s="4" t="s">
        <v>3</v>
      </c>
      <c r="C80" s="4" t="s">
        <v>3</v>
      </c>
      <c r="D80" s="12" t="s">
        <v>3</v>
      </c>
      <c r="E80" s="132" t="s">
        <v>66</v>
      </c>
      <c r="F80" s="126"/>
      <c r="G80" s="126"/>
      <c r="H80" s="126"/>
      <c r="I80" s="13">
        <v>697614</v>
      </c>
      <c r="J80" s="13">
        <v>52010</v>
      </c>
      <c r="K80" s="13">
        <v>749624</v>
      </c>
      <c r="L80" s="13">
        <v>366586.66</v>
      </c>
      <c r="M80" s="13">
        <v>0</v>
      </c>
      <c r="N80" s="13">
        <v>366586.66</v>
      </c>
      <c r="O80" s="13">
        <v>383037.34</v>
      </c>
      <c r="P80" s="15">
        <v>0.48902737905936844</v>
      </c>
      <c r="Q80" s="13">
        <v>726999.88</v>
      </c>
      <c r="R80" s="13">
        <v>0</v>
      </c>
      <c r="S80" s="13">
        <v>726999.88</v>
      </c>
      <c r="T80" s="42">
        <v>22624.12</v>
      </c>
      <c r="U80" s="16">
        <v>0.9698193761138918</v>
      </c>
      <c r="W80" s="103"/>
      <c r="X80" s="103"/>
    </row>
    <row r="81" spans="2:24" ht="13.15" hidden="1" customHeight="1" outlineLevel="3" collapsed="1">
      <c r="B81" s="4" t="s">
        <v>3</v>
      </c>
      <c r="C81" s="4" t="s">
        <v>3</v>
      </c>
      <c r="D81" s="12" t="s">
        <v>3</v>
      </c>
      <c r="E81" s="17" t="s">
        <v>3</v>
      </c>
      <c r="F81" s="125" t="s">
        <v>67</v>
      </c>
      <c r="G81" s="126"/>
      <c r="H81" s="126"/>
      <c r="I81" s="13">
        <v>697614</v>
      </c>
      <c r="J81" s="13">
        <v>52010</v>
      </c>
      <c r="K81" s="13">
        <v>749624</v>
      </c>
      <c r="L81" s="13">
        <v>366586.66</v>
      </c>
      <c r="M81" s="13">
        <v>0</v>
      </c>
      <c r="N81" s="13">
        <v>366586.66</v>
      </c>
      <c r="O81" s="13">
        <v>383037.34</v>
      </c>
      <c r="P81" s="15">
        <v>0.48902737905936844</v>
      </c>
      <c r="Q81" s="13">
        <v>726999.88</v>
      </c>
      <c r="R81" s="13">
        <v>0</v>
      </c>
      <c r="S81" s="13">
        <v>726999.88</v>
      </c>
      <c r="T81" s="42">
        <v>22624.12</v>
      </c>
      <c r="U81" s="16">
        <v>0.9698193761138918</v>
      </c>
      <c r="W81" s="103"/>
      <c r="X81" s="103"/>
    </row>
    <row r="82" spans="2:24" ht="13.15" hidden="1" customHeight="1" outlineLevel="4" collapsed="1">
      <c r="B82" s="4" t="s">
        <v>3</v>
      </c>
      <c r="C82" s="4" t="s">
        <v>3</v>
      </c>
      <c r="D82" s="12" t="s">
        <v>3</v>
      </c>
      <c r="E82" s="17" t="s">
        <v>3</v>
      </c>
      <c r="F82" s="17" t="s">
        <v>3</v>
      </c>
      <c r="G82" s="125"/>
      <c r="H82" s="126"/>
      <c r="I82" s="18">
        <v>669804</v>
      </c>
      <c r="J82" s="18">
        <v>49790</v>
      </c>
      <c r="K82" s="18">
        <v>719594</v>
      </c>
      <c r="L82" s="18">
        <v>354196.06</v>
      </c>
      <c r="M82" s="18">
        <v>0</v>
      </c>
      <c r="N82" s="18">
        <v>354196.06</v>
      </c>
      <c r="O82" s="18">
        <v>365397.94</v>
      </c>
      <c r="P82" s="20">
        <v>0.49221652765309326</v>
      </c>
      <c r="Q82" s="18">
        <v>703022.26</v>
      </c>
      <c r="R82" s="18">
        <v>0</v>
      </c>
      <c r="S82" s="18">
        <v>703022.26</v>
      </c>
      <c r="T82" s="43">
        <v>16571.740000000002</v>
      </c>
      <c r="U82" s="20">
        <v>0.97697070848283896</v>
      </c>
      <c r="W82" s="103"/>
      <c r="X82" s="103"/>
    </row>
    <row r="83" spans="2:24" ht="13.15" hidden="1" customHeight="1" outlineLevel="4" collapsed="1">
      <c r="B83" s="4" t="s">
        <v>3</v>
      </c>
      <c r="C83" s="4" t="s">
        <v>3</v>
      </c>
      <c r="D83" s="12" t="s">
        <v>3</v>
      </c>
      <c r="E83" s="17" t="s">
        <v>3</v>
      </c>
      <c r="F83" s="17" t="s">
        <v>3</v>
      </c>
      <c r="G83" s="125" t="s">
        <v>48</v>
      </c>
      <c r="H83" s="126"/>
      <c r="I83" s="18">
        <v>27810</v>
      </c>
      <c r="J83" s="18">
        <v>2220</v>
      </c>
      <c r="K83" s="18">
        <v>30030</v>
      </c>
      <c r="L83" s="18">
        <v>12390.6</v>
      </c>
      <c r="M83" s="18">
        <v>0</v>
      </c>
      <c r="N83" s="18">
        <v>12390.6</v>
      </c>
      <c r="O83" s="18">
        <v>17639.400000000001</v>
      </c>
      <c r="P83" s="20">
        <v>0.4126073926073926</v>
      </c>
      <c r="Q83" s="18">
        <v>23977.62</v>
      </c>
      <c r="R83" s="18">
        <v>0</v>
      </c>
      <c r="S83" s="18">
        <v>23977.62</v>
      </c>
      <c r="T83" s="43">
        <v>6052.38</v>
      </c>
      <c r="U83" s="20">
        <v>0.79845554445554445</v>
      </c>
      <c r="W83" s="103"/>
      <c r="X83" s="103"/>
    </row>
    <row r="84" spans="2:24" ht="13.15" hidden="1" customHeight="1" outlineLevel="2" collapsed="1">
      <c r="B84" s="4" t="s">
        <v>3</v>
      </c>
      <c r="C84" s="4" t="s">
        <v>3</v>
      </c>
      <c r="D84" s="12" t="s">
        <v>3</v>
      </c>
      <c r="E84" s="132" t="s">
        <v>68</v>
      </c>
      <c r="F84" s="126"/>
      <c r="G84" s="126"/>
      <c r="H84" s="126"/>
      <c r="I84" s="13">
        <v>1832</v>
      </c>
      <c r="J84" s="14">
        <v>-93</v>
      </c>
      <c r="K84" s="13">
        <v>1739</v>
      </c>
      <c r="L84" s="13">
        <v>906.09</v>
      </c>
      <c r="M84" s="13">
        <v>0</v>
      </c>
      <c r="N84" s="13">
        <v>906.09</v>
      </c>
      <c r="O84" s="13">
        <v>832.91</v>
      </c>
      <c r="P84" s="15">
        <v>0.52104082806210461</v>
      </c>
      <c r="Q84" s="13">
        <v>1385.55</v>
      </c>
      <c r="R84" s="13">
        <v>0</v>
      </c>
      <c r="S84" s="13">
        <v>1385.55</v>
      </c>
      <c r="T84" s="42">
        <v>353.45</v>
      </c>
      <c r="U84" s="16">
        <v>0.79675100632547446</v>
      </c>
      <c r="W84" s="103"/>
      <c r="X84" s="103"/>
    </row>
    <row r="85" spans="2:24" ht="13.15" hidden="1" customHeight="1" outlineLevel="3" collapsed="1">
      <c r="B85" s="4" t="s">
        <v>3</v>
      </c>
      <c r="C85" s="4" t="s">
        <v>3</v>
      </c>
      <c r="D85" s="12" t="s">
        <v>3</v>
      </c>
      <c r="E85" s="17" t="s">
        <v>3</v>
      </c>
      <c r="F85" s="125" t="s">
        <v>69</v>
      </c>
      <c r="G85" s="126"/>
      <c r="H85" s="126"/>
      <c r="I85" s="13">
        <v>1832</v>
      </c>
      <c r="J85" s="14">
        <v>-93</v>
      </c>
      <c r="K85" s="13">
        <v>1739</v>
      </c>
      <c r="L85" s="13">
        <v>906.09</v>
      </c>
      <c r="M85" s="13">
        <v>0</v>
      </c>
      <c r="N85" s="13">
        <v>906.09</v>
      </c>
      <c r="O85" s="13">
        <v>832.91</v>
      </c>
      <c r="P85" s="15">
        <v>0.52104082806210461</v>
      </c>
      <c r="Q85" s="13">
        <v>1385.55</v>
      </c>
      <c r="R85" s="13">
        <v>0</v>
      </c>
      <c r="S85" s="13">
        <v>1385.55</v>
      </c>
      <c r="T85" s="42">
        <v>353.45</v>
      </c>
      <c r="U85" s="16">
        <v>0.79675100632547446</v>
      </c>
      <c r="W85" s="103"/>
      <c r="X85" s="103"/>
    </row>
    <row r="86" spans="2:24" ht="13.15" hidden="1" customHeight="1" outlineLevel="4" collapsed="1">
      <c r="B86" s="4" t="s">
        <v>3</v>
      </c>
      <c r="C86" s="4" t="s">
        <v>3</v>
      </c>
      <c r="D86" s="12" t="s">
        <v>3</v>
      </c>
      <c r="E86" s="17" t="s">
        <v>3</v>
      </c>
      <c r="F86" s="17" t="s">
        <v>3</v>
      </c>
      <c r="G86" s="125"/>
      <c r="H86" s="126"/>
      <c r="I86" s="18">
        <v>1804</v>
      </c>
      <c r="J86" s="19">
        <v>-91</v>
      </c>
      <c r="K86" s="18">
        <v>1713</v>
      </c>
      <c r="L86" s="18">
        <v>899.48</v>
      </c>
      <c r="M86" s="18">
        <v>0</v>
      </c>
      <c r="N86" s="18">
        <v>899.48</v>
      </c>
      <c r="O86" s="18">
        <v>813.52</v>
      </c>
      <c r="P86" s="20">
        <v>0.52509048453006424</v>
      </c>
      <c r="Q86" s="18">
        <v>1375.28</v>
      </c>
      <c r="R86" s="18">
        <v>0</v>
      </c>
      <c r="S86" s="18">
        <v>1375.28</v>
      </c>
      <c r="T86" s="43">
        <v>337.72</v>
      </c>
      <c r="U86" s="20">
        <v>0.80284880326911856</v>
      </c>
      <c r="W86" s="103"/>
      <c r="X86" s="103"/>
    </row>
    <row r="87" spans="2:24" ht="13.15" hidden="1" customHeight="1" outlineLevel="4" collapsed="1">
      <c r="B87" s="4" t="s">
        <v>3</v>
      </c>
      <c r="C87" s="4" t="s">
        <v>3</v>
      </c>
      <c r="D87" s="12" t="s">
        <v>3</v>
      </c>
      <c r="E87" s="17" t="s">
        <v>3</v>
      </c>
      <c r="F87" s="17" t="s">
        <v>3</v>
      </c>
      <c r="G87" s="125" t="s">
        <v>48</v>
      </c>
      <c r="H87" s="126"/>
      <c r="I87" s="18">
        <v>28</v>
      </c>
      <c r="J87" s="19">
        <v>-2</v>
      </c>
      <c r="K87" s="18">
        <v>26</v>
      </c>
      <c r="L87" s="18">
        <v>6.61</v>
      </c>
      <c r="M87" s="18">
        <v>0</v>
      </c>
      <c r="N87" s="18">
        <v>6.61</v>
      </c>
      <c r="O87" s="18">
        <v>19.39</v>
      </c>
      <c r="P87" s="20">
        <v>0.2542307692307692</v>
      </c>
      <c r="Q87" s="18">
        <v>10.27</v>
      </c>
      <c r="R87" s="18">
        <v>0</v>
      </c>
      <c r="S87" s="18">
        <v>10.27</v>
      </c>
      <c r="T87" s="43">
        <v>15.73</v>
      </c>
      <c r="U87" s="20">
        <v>0.39500000000000002</v>
      </c>
      <c r="W87" s="103"/>
      <c r="X87" s="103"/>
    </row>
    <row r="88" spans="2:24" ht="13.15" hidden="1" customHeight="1" outlineLevel="2" collapsed="1">
      <c r="B88" s="4" t="s">
        <v>3</v>
      </c>
      <c r="C88" s="4" t="s">
        <v>3</v>
      </c>
      <c r="D88" s="12" t="s">
        <v>3</v>
      </c>
      <c r="E88" s="132" t="s">
        <v>70</v>
      </c>
      <c r="F88" s="126"/>
      <c r="G88" s="126"/>
      <c r="H88" s="126"/>
      <c r="I88" s="13">
        <v>37561</v>
      </c>
      <c r="J88" s="13">
        <v>908</v>
      </c>
      <c r="K88" s="13">
        <v>38469</v>
      </c>
      <c r="L88" s="13">
        <v>18907.419999999998</v>
      </c>
      <c r="M88" s="13">
        <v>0</v>
      </c>
      <c r="N88" s="13">
        <v>18907.419999999998</v>
      </c>
      <c r="O88" s="13">
        <v>19561.580000000002</v>
      </c>
      <c r="P88" s="15">
        <v>0.49149756947152251</v>
      </c>
      <c r="Q88" s="13">
        <v>38081.14</v>
      </c>
      <c r="R88" s="13">
        <v>0</v>
      </c>
      <c r="S88" s="13">
        <v>38081.14</v>
      </c>
      <c r="T88" s="42">
        <v>387.86</v>
      </c>
      <c r="U88" s="16">
        <v>0.98991759598637863</v>
      </c>
      <c r="W88" s="103"/>
      <c r="X88" s="103"/>
    </row>
    <row r="89" spans="2:24" ht="13.15" hidden="1" customHeight="1" outlineLevel="3" collapsed="1">
      <c r="B89" s="4" t="s">
        <v>3</v>
      </c>
      <c r="C89" s="4" t="s">
        <v>3</v>
      </c>
      <c r="D89" s="12" t="s">
        <v>3</v>
      </c>
      <c r="E89" s="17" t="s">
        <v>3</v>
      </c>
      <c r="F89" s="125" t="s">
        <v>71</v>
      </c>
      <c r="G89" s="126"/>
      <c r="H89" s="126"/>
      <c r="I89" s="13">
        <v>37561</v>
      </c>
      <c r="J89" s="13">
        <v>908</v>
      </c>
      <c r="K89" s="13">
        <v>38469</v>
      </c>
      <c r="L89" s="13">
        <v>18907.419999999998</v>
      </c>
      <c r="M89" s="13">
        <v>0</v>
      </c>
      <c r="N89" s="13">
        <v>18907.419999999998</v>
      </c>
      <c r="O89" s="13">
        <v>19561.580000000002</v>
      </c>
      <c r="P89" s="15">
        <v>0.49149756947152251</v>
      </c>
      <c r="Q89" s="13">
        <v>38081.14</v>
      </c>
      <c r="R89" s="13">
        <v>0</v>
      </c>
      <c r="S89" s="13">
        <v>38081.14</v>
      </c>
      <c r="T89" s="42">
        <v>387.86</v>
      </c>
      <c r="U89" s="16">
        <v>0.98991759598637863</v>
      </c>
      <c r="W89" s="103"/>
      <c r="X89" s="103"/>
    </row>
    <row r="90" spans="2:24" ht="13.15" hidden="1" customHeight="1" outlineLevel="4" collapsed="1">
      <c r="B90" s="4" t="s">
        <v>3</v>
      </c>
      <c r="C90" s="4" t="s">
        <v>3</v>
      </c>
      <c r="D90" s="12" t="s">
        <v>3</v>
      </c>
      <c r="E90" s="17" t="s">
        <v>3</v>
      </c>
      <c r="F90" s="17" t="s">
        <v>3</v>
      </c>
      <c r="G90" s="125"/>
      <c r="H90" s="126"/>
      <c r="I90" s="18">
        <v>36235</v>
      </c>
      <c r="J90" s="18">
        <v>873</v>
      </c>
      <c r="K90" s="18">
        <v>37108</v>
      </c>
      <c r="L90" s="18">
        <v>18206.12</v>
      </c>
      <c r="M90" s="18">
        <v>0</v>
      </c>
      <c r="N90" s="18">
        <v>18206.12</v>
      </c>
      <c r="O90" s="18">
        <v>18901.88</v>
      </c>
      <c r="P90" s="20">
        <v>0.49062520211275196</v>
      </c>
      <c r="Q90" s="18">
        <v>36747.32</v>
      </c>
      <c r="R90" s="18">
        <v>0</v>
      </c>
      <c r="S90" s="18">
        <v>36747.32</v>
      </c>
      <c r="T90" s="43">
        <v>360.68</v>
      </c>
      <c r="U90" s="20">
        <v>0.9902802630160612</v>
      </c>
      <c r="W90" s="103"/>
      <c r="X90" s="103"/>
    </row>
    <row r="91" spans="2:24" ht="13.15" hidden="1" customHeight="1" outlineLevel="4" collapsed="1">
      <c r="B91" s="4" t="s">
        <v>3</v>
      </c>
      <c r="C91" s="4" t="s">
        <v>3</v>
      </c>
      <c r="D91" s="12" t="s">
        <v>3</v>
      </c>
      <c r="E91" s="17" t="s">
        <v>3</v>
      </c>
      <c r="F91" s="17" t="s">
        <v>3</v>
      </c>
      <c r="G91" s="125" t="s">
        <v>48</v>
      </c>
      <c r="H91" s="126"/>
      <c r="I91" s="18">
        <v>1326</v>
      </c>
      <c r="J91" s="18">
        <v>35</v>
      </c>
      <c r="K91" s="18">
        <v>1361</v>
      </c>
      <c r="L91" s="18">
        <v>701.3</v>
      </c>
      <c r="M91" s="18">
        <v>0</v>
      </c>
      <c r="N91" s="18">
        <v>701.3</v>
      </c>
      <c r="O91" s="18">
        <v>659.7</v>
      </c>
      <c r="P91" s="20">
        <v>0.51528288023512125</v>
      </c>
      <c r="Q91" s="18">
        <v>1333.82</v>
      </c>
      <c r="R91" s="18">
        <v>0</v>
      </c>
      <c r="S91" s="18">
        <v>1333.82</v>
      </c>
      <c r="T91" s="43">
        <v>27.18</v>
      </c>
      <c r="U91" s="20">
        <v>0.98002939015429835</v>
      </c>
      <c r="W91" s="103"/>
      <c r="X91" s="103"/>
    </row>
    <row r="92" spans="2:24" ht="13.15" hidden="1" customHeight="1" outlineLevel="2" collapsed="1">
      <c r="B92" s="4" t="s">
        <v>3</v>
      </c>
      <c r="C92" s="4" t="s">
        <v>3</v>
      </c>
      <c r="D92" s="12" t="s">
        <v>3</v>
      </c>
      <c r="E92" s="132" t="s">
        <v>72</v>
      </c>
      <c r="F92" s="126"/>
      <c r="G92" s="126"/>
      <c r="H92" s="126"/>
      <c r="I92" s="13">
        <v>3317</v>
      </c>
      <c r="J92" s="13">
        <v>0</v>
      </c>
      <c r="K92" s="13">
        <v>3317</v>
      </c>
      <c r="L92" s="13">
        <v>1713.97</v>
      </c>
      <c r="M92" s="13">
        <v>0</v>
      </c>
      <c r="N92" s="13">
        <v>1713.97</v>
      </c>
      <c r="O92" s="13">
        <v>1603.03</v>
      </c>
      <c r="P92" s="15">
        <v>0.51672294241784744</v>
      </c>
      <c r="Q92" s="13">
        <v>3103.39</v>
      </c>
      <c r="R92" s="13">
        <v>0</v>
      </c>
      <c r="S92" s="13">
        <v>3103.39</v>
      </c>
      <c r="T92" s="42">
        <v>213.61</v>
      </c>
      <c r="U92" s="16">
        <v>0.93560144709074466</v>
      </c>
      <c r="W92" s="103"/>
      <c r="X92" s="103"/>
    </row>
    <row r="93" spans="2:24" ht="13.15" hidden="1" customHeight="1" outlineLevel="3" collapsed="1">
      <c r="B93" s="4" t="s">
        <v>3</v>
      </c>
      <c r="C93" s="4" t="s">
        <v>3</v>
      </c>
      <c r="D93" s="12" t="s">
        <v>3</v>
      </c>
      <c r="E93" s="17" t="s">
        <v>3</v>
      </c>
      <c r="F93" s="125" t="s">
        <v>73</v>
      </c>
      <c r="G93" s="126"/>
      <c r="H93" s="126"/>
      <c r="I93" s="13">
        <v>3317</v>
      </c>
      <c r="J93" s="13">
        <v>0</v>
      </c>
      <c r="K93" s="13">
        <v>3317</v>
      </c>
      <c r="L93" s="13">
        <v>1713.97</v>
      </c>
      <c r="M93" s="13">
        <v>0</v>
      </c>
      <c r="N93" s="13">
        <v>1713.97</v>
      </c>
      <c r="O93" s="13">
        <v>1603.03</v>
      </c>
      <c r="P93" s="15">
        <v>0.51672294241784744</v>
      </c>
      <c r="Q93" s="13">
        <v>3103.39</v>
      </c>
      <c r="R93" s="13">
        <v>0</v>
      </c>
      <c r="S93" s="13">
        <v>3103.39</v>
      </c>
      <c r="T93" s="42">
        <v>213.61</v>
      </c>
      <c r="U93" s="16">
        <v>0.93560144709074466</v>
      </c>
      <c r="W93" s="103"/>
      <c r="X93" s="103"/>
    </row>
    <row r="94" spans="2:24" ht="13.15" hidden="1" customHeight="1" outlineLevel="4" collapsed="1">
      <c r="B94" s="4" t="s">
        <v>3</v>
      </c>
      <c r="C94" s="4" t="s">
        <v>3</v>
      </c>
      <c r="D94" s="12" t="s">
        <v>3</v>
      </c>
      <c r="E94" s="17" t="s">
        <v>3</v>
      </c>
      <c r="F94" s="17" t="s">
        <v>3</v>
      </c>
      <c r="G94" s="125"/>
      <c r="H94" s="126"/>
      <c r="I94" s="18">
        <v>3137</v>
      </c>
      <c r="J94" s="18">
        <v>0</v>
      </c>
      <c r="K94" s="18">
        <v>3137</v>
      </c>
      <c r="L94" s="18">
        <v>1669.15</v>
      </c>
      <c r="M94" s="18">
        <v>0</v>
      </c>
      <c r="N94" s="18">
        <v>1669.15</v>
      </c>
      <c r="O94" s="18">
        <v>1467.85</v>
      </c>
      <c r="P94" s="20">
        <v>0.53208479438954415</v>
      </c>
      <c r="Q94" s="18">
        <v>3013.75</v>
      </c>
      <c r="R94" s="18">
        <v>0</v>
      </c>
      <c r="S94" s="18">
        <v>3013.75</v>
      </c>
      <c r="T94" s="43">
        <v>123.25</v>
      </c>
      <c r="U94" s="20">
        <v>0.96071087025820845</v>
      </c>
      <c r="W94" s="103"/>
      <c r="X94" s="103"/>
    </row>
    <row r="95" spans="2:24" ht="13.15" hidden="1" customHeight="1" outlineLevel="4" collapsed="1">
      <c r="B95" s="4" t="s">
        <v>3</v>
      </c>
      <c r="C95" s="4" t="s">
        <v>3</v>
      </c>
      <c r="D95" s="12" t="s">
        <v>3</v>
      </c>
      <c r="E95" s="17" t="s">
        <v>3</v>
      </c>
      <c r="F95" s="17" t="s">
        <v>3</v>
      </c>
      <c r="G95" s="125" t="s">
        <v>48</v>
      </c>
      <c r="H95" s="126"/>
      <c r="I95" s="18">
        <v>180</v>
      </c>
      <c r="J95" s="18">
        <v>0</v>
      </c>
      <c r="K95" s="18">
        <v>180</v>
      </c>
      <c r="L95" s="18">
        <v>44.82</v>
      </c>
      <c r="M95" s="18">
        <v>0</v>
      </c>
      <c r="N95" s="18">
        <v>44.82</v>
      </c>
      <c r="O95" s="18">
        <v>135.18</v>
      </c>
      <c r="P95" s="20">
        <v>0.249</v>
      </c>
      <c r="Q95" s="18">
        <v>89.64</v>
      </c>
      <c r="R95" s="18">
        <v>0</v>
      </c>
      <c r="S95" s="18">
        <v>89.64</v>
      </c>
      <c r="T95" s="43">
        <v>90.36</v>
      </c>
      <c r="U95" s="20">
        <v>0.498</v>
      </c>
      <c r="W95" s="103"/>
      <c r="X95" s="103"/>
    </row>
    <row r="96" spans="2:24" ht="13.15" hidden="1" customHeight="1" outlineLevel="2" collapsed="1">
      <c r="B96" s="4" t="s">
        <v>3</v>
      </c>
      <c r="C96" s="4" t="s">
        <v>3</v>
      </c>
      <c r="D96" s="12" t="s">
        <v>3</v>
      </c>
      <c r="E96" s="132" t="s">
        <v>74</v>
      </c>
      <c r="F96" s="126"/>
      <c r="G96" s="126"/>
      <c r="H96" s="126"/>
      <c r="I96" s="13">
        <v>1072</v>
      </c>
      <c r="J96" s="14">
        <v>-36</v>
      </c>
      <c r="K96" s="13">
        <v>1036</v>
      </c>
      <c r="L96" s="13">
        <v>576.69000000000005</v>
      </c>
      <c r="M96" s="13">
        <v>0</v>
      </c>
      <c r="N96" s="13">
        <v>576.69000000000005</v>
      </c>
      <c r="O96" s="13">
        <v>459.31</v>
      </c>
      <c r="P96" s="15">
        <v>0.55665057915057914</v>
      </c>
      <c r="Q96" s="13">
        <v>1133.19</v>
      </c>
      <c r="R96" s="13">
        <v>0</v>
      </c>
      <c r="S96" s="13">
        <v>1133.19</v>
      </c>
      <c r="T96" s="38">
        <v>-97.19</v>
      </c>
      <c r="U96" s="16">
        <v>1.0938127413127414</v>
      </c>
      <c r="W96" s="103"/>
      <c r="X96" s="103"/>
    </row>
    <row r="97" spans="2:24" ht="13.15" hidden="1" customHeight="1" outlineLevel="3" collapsed="1">
      <c r="B97" s="4" t="s">
        <v>3</v>
      </c>
      <c r="C97" s="4" t="s">
        <v>3</v>
      </c>
      <c r="D97" s="12" t="s">
        <v>3</v>
      </c>
      <c r="E97" s="17" t="s">
        <v>3</v>
      </c>
      <c r="F97" s="125" t="s">
        <v>75</v>
      </c>
      <c r="G97" s="126"/>
      <c r="H97" s="126"/>
      <c r="I97" s="13">
        <v>1072</v>
      </c>
      <c r="J97" s="14">
        <v>-36</v>
      </c>
      <c r="K97" s="13">
        <v>1036</v>
      </c>
      <c r="L97" s="13">
        <v>576.69000000000005</v>
      </c>
      <c r="M97" s="13">
        <v>0</v>
      </c>
      <c r="N97" s="13">
        <v>576.69000000000005</v>
      </c>
      <c r="O97" s="13">
        <v>459.31</v>
      </c>
      <c r="P97" s="15">
        <v>0.55665057915057914</v>
      </c>
      <c r="Q97" s="13">
        <v>1133.19</v>
      </c>
      <c r="R97" s="13">
        <v>0</v>
      </c>
      <c r="S97" s="13">
        <v>1133.19</v>
      </c>
      <c r="T97" s="38">
        <v>-97.19</v>
      </c>
      <c r="U97" s="16">
        <v>1.0938127413127414</v>
      </c>
      <c r="W97" s="103"/>
      <c r="X97" s="103"/>
    </row>
    <row r="98" spans="2:24" ht="13.15" hidden="1" customHeight="1" outlineLevel="4" collapsed="1">
      <c r="B98" s="4" t="s">
        <v>3</v>
      </c>
      <c r="C98" s="4" t="s">
        <v>3</v>
      </c>
      <c r="D98" s="12" t="s">
        <v>3</v>
      </c>
      <c r="E98" s="17" t="s">
        <v>3</v>
      </c>
      <c r="F98" s="17" t="s">
        <v>3</v>
      </c>
      <c r="G98" s="125"/>
      <c r="H98" s="126"/>
      <c r="I98" s="18">
        <v>1072</v>
      </c>
      <c r="J98" s="19">
        <v>-36</v>
      </c>
      <c r="K98" s="18">
        <v>1036</v>
      </c>
      <c r="L98" s="18">
        <v>576.69000000000005</v>
      </c>
      <c r="M98" s="18">
        <v>0</v>
      </c>
      <c r="N98" s="18">
        <v>576.69000000000005</v>
      </c>
      <c r="O98" s="18">
        <v>459.31</v>
      </c>
      <c r="P98" s="20">
        <v>0.55665057915057914</v>
      </c>
      <c r="Q98" s="18">
        <v>1133.19</v>
      </c>
      <c r="R98" s="18">
        <v>0</v>
      </c>
      <c r="S98" s="18">
        <v>1133.19</v>
      </c>
      <c r="T98" s="39">
        <v>-97.19</v>
      </c>
      <c r="U98" s="20">
        <v>1.0938127413127414</v>
      </c>
      <c r="W98" s="103"/>
      <c r="X98" s="103"/>
    </row>
    <row r="99" spans="2:24" ht="13.15" hidden="1" customHeight="1" outlineLevel="2" collapsed="1">
      <c r="B99" s="4" t="s">
        <v>3</v>
      </c>
      <c r="C99" s="4" t="s">
        <v>3</v>
      </c>
      <c r="D99" s="12" t="s">
        <v>3</v>
      </c>
      <c r="E99" s="132" t="s">
        <v>76</v>
      </c>
      <c r="F99" s="126"/>
      <c r="G99" s="126"/>
      <c r="H99" s="126"/>
      <c r="I99" s="13">
        <v>4752</v>
      </c>
      <c r="J99" s="13">
        <v>0</v>
      </c>
      <c r="K99" s="13">
        <v>4752</v>
      </c>
      <c r="L99" s="13">
        <v>3526.44</v>
      </c>
      <c r="M99" s="13">
        <v>0</v>
      </c>
      <c r="N99" s="13">
        <v>3526.44</v>
      </c>
      <c r="O99" s="13">
        <v>1225.56</v>
      </c>
      <c r="P99" s="15">
        <v>0.74209595959595964</v>
      </c>
      <c r="Q99" s="13">
        <v>5134.4399999999996</v>
      </c>
      <c r="R99" s="13">
        <v>0</v>
      </c>
      <c r="S99" s="13">
        <v>5134.4399999999996</v>
      </c>
      <c r="T99" s="38">
        <v>-382.44</v>
      </c>
      <c r="U99" s="16">
        <v>1.080479797979798</v>
      </c>
      <c r="W99" s="103"/>
      <c r="X99" s="103"/>
    </row>
    <row r="100" spans="2:24" ht="13.15" hidden="1" customHeight="1" outlineLevel="3" collapsed="1">
      <c r="B100" s="4" t="s">
        <v>3</v>
      </c>
      <c r="C100" s="4" t="s">
        <v>3</v>
      </c>
      <c r="D100" s="12" t="s">
        <v>3</v>
      </c>
      <c r="E100" s="17" t="s">
        <v>3</v>
      </c>
      <c r="F100" s="125" t="s">
        <v>77</v>
      </c>
      <c r="G100" s="126"/>
      <c r="H100" s="126"/>
      <c r="I100" s="13">
        <v>4752</v>
      </c>
      <c r="J100" s="13">
        <v>0</v>
      </c>
      <c r="K100" s="13">
        <v>4752</v>
      </c>
      <c r="L100" s="13">
        <v>3526.44</v>
      </c>
      <c r="M100" s="13">
        <v>0</v>
      </c>
      <c r="N100" s="13">
        <v>3526.44</v>
      </c>
      <c r="O100" s="13">
        <v>1225.56</v>
      </c>
      <c r="P100" s="15">
        <v>0.74209595959595964</v>
      </c>
      <c r="Q100" s="13">
        <v>5134.4399999999996</v>
      </c>
      <c r="R100" s="13">
        <v>0</v>
      </c>
      <c r="S100" s="13">
        <v>5134.4399999999996</v>
      </c>
      <c r="T100" s="38">
        <v>-382.44</v>
      </c>
      <c r="U100" s="16">
        <v>1.080479797979798</v>
      </c>
      <c r="W100" s="103"/>
      <c r="X100" s="103"/>
    </row>
    <row r="101" spans="2:24" ht="13.15" hidden="1" customHeight="1" outlineLevel="4" collapsed="1">
      <c r="B101" s="4" t="s">
        <v>3</v>
      </c>
      <c r="C101" s="4" t="s">
        <v>3</v>
      </c>
      <c r="D101" s="12" t="s">
        <v>3</v>
      </c>
      <c r="E101" s="17" t="s">
        <v>3</v>
      </c>
      <c r="F101" s="17" t="s">
        <v>3</v>
      </c>
      <c r="G101" s="125"/>
      <c r="H101" s="126"/>
      <c r="I101" s="18">
        <v>4752</v>
      </c>
      <c r="J101" s="18">
        <v>0</v>
      </c>
      <c r="K101" s="18">
        <v>4752</v>
      </c>
      <c r="L101" s="18">
        <v>3526.44</v>
      </c>
      <c r="M101" s="18">
        <v>0</v>
      </c>
      <c r="N101" s="18">
        <v>3526.44</v>
      </c>
      <c r="O101" s="18">
        <v>1225.56</v>
      </c>
      <c r="P101" s="20">
        <v>0.74209595959595964</v>
      </c>
      <c r="Q101" s="18">
        <v>5134.4399999999996</v>
      </c>
      <c r="R101" s="18">
        <v>0</v>
      </c>
      <c r="S101" s="18">
        <v>5134.4399999999996</v>
      </c>
      <c r="T101" s="39">
        <v>-382.44</v>
      </c>
      <c r="U101" s="20">
        <v>1.080479797979798</v>
      </c>
      <c r="W101" s="103"/>
      <c r="X101" s="103"/>
    </row>
    <row r="102" spans="2:24" ht="13.15" hidden="1" customHeight="1" outlineLevel="2" collapsed="1">
      <c r="B102" s="4" t="s">
        <v>3</v>
      </c>
      <c r="C102" s="4" t="s">
        <v>3</v>
      </c>
      <c r="D102" s="12" t="s">
        <v>3</v>
      </c>
      <c r="E102" s="132" t="s">
        <v>78</v>
      </c>
      <c r="F102" s="126"/>
      <c r="G102" s="126"/>
      <c r="H102" s="126"/>
      <c r="I102" s="13">
        <v>6891</v>
      </c>
      <c r="J102" s="13">
        <v>44283</v>
      </c>
      <c r="K102" s="13">
        <v>51174</v>
      </c>
      <c r="L102" s="13">
        <v>0</v>
      </c>
      <c r="M102" s="13">
        <v>0</v>
      </c>
      <c r="N102" s="13">
        <v>0</v>
      </c>
      <c r="O102" s="13">
        <v>51174</v>
      </c>
      <c r="P102" s="15">
        <v>0</v>
      </c>
      <c r="Q102" s="13">
        <v>0</v>
      </c>
      <c r="R102" s="13">
        <v>0</v>
      </c>
      <c r="S102" s="13">
        <v>0</v>
      </c>
      <c r="T102" s="42">
        <v>51174</v>
      </c>
      <c r="U102" s="16">
        <v>0</v>
      </c>
      <c r="W102" s="103"/>
      <c r="X102" s="103"/>
    </row>
    <row r="103" spans="2:24" ht="13.15" hidden="1" customHeight="1" outlineLevel="3" collapsed="1">
      <c r="B103" s="4" t="s">
        <v>3</v>
      </c>
      <c r="C103" s="4" t="s">
        <v>3</v>
      </c>
      <c r="D103" s="12" t="s">
        <v>3</v>
      </c>
      <c r="E103" s="17" t="s">
        <v>3</v>
      </c>
      <c r="F103" s="125" t="s">
        <v>79</v>
      </c>
      <c r="G103" s="126"/>
      <c r="H103" s="126"/>
      <c r="I103" s="13">
        <v>6891</v>
      </c>
      <c r="J103" s="13">
        <v>44283</v>
      </c>
      <c r="K103" s="13">
        <v>51174</v>
      </c>
      <c r="L103" s="13">
        <v>0</v>
      </c>
      <c r="M103" s="13">
        <v>0</v>
      </c>
      <c r="N103" s="13">
        <v>0</v>
      </c>
      <c r="O103" s="13">
        <v>51174</v>
      </c>
      <c r="P103" s="15">
        <v>0</v>
      </c>
      <c r="Q103" s="13">
        <v>0</v>
      </c>
      <c r="R103" s="13">
        <v>0</v>
      </c>
      <c r="S103" s="13">
        <v>0</v>
      </c>
      <c r="T103" s="42">
        <v>51174</v>
      </c>
      <c r="U103" s="16">
        <v>0</v>
      </c>
      <c r="W103" s="103"/>
      <c r="X103" s="103"/>
    </row>
    <row r="104" spans="2:24" ht="13.15" hidden="1" customHeight="1" outlineLevel="4" collapsed="1">
      <c r="B104" s="4" t="s">
        <v>3</v>
      </c>
      <c r="C104" s="4" t="s">
        <v>3</v>
      </c>
      <c r="D104" s="12" t="s">
        <v>3</v>
      </c>
      <c r="E104" s="17" t="s">
        <v>3</v>
      </c>
      <c r="F104" s="17" t="s">
        <v>3</v>
      </c>
      <c r="G104" s="125"/>
      <c r="H104" s="126"/>
      <c r="I104" s="18">
        <v>6891</v>
      </c>
      <c r="J104" s="18">
        <v>44283</v>
      </c>
      <c r="K104" s="18">
        <v>51174</v>
      </c>
      <c r="L104" s="18">
        <v>0</v>
      </c>
      <c r="M104" s="18">
        <v>0</v>
      </c>
      <c r="N104" s="18">
        <v>0</v>
      </c>
      <c r="O104" s="18">
        <v>51174</v>
      </c>
      <c r="P104" s="20">
        <v>0</v>
      </c>
      <c r="Q104" s="18">
        <v>0</v>
      </c>
      <c r="R104" s="18">
        <v>0</v>
      </c>
      <c r="S104" s="18">
        <v>0</v>
      </c>
      <c r="T104" s="43">
        <v>51174</v>
      </c>
      <c r="U104" s="20">
        <v>0</v>
      </c>
      <c r="W104" s="103"/>
      <c r="X104" s="103"/>
    </row>
    <row r="105" spans="2:24">
      <c r="B105" s="4" t="s">
        <v>3</v>
      </c>
      <c r="C105" s="134" t="s">
        <v>80</v>
      </c>
      <c r="D105" s="126"/>
      <c r="E105" s="126"/>
      <c r="F105" s="126"/>
      <c r="G105" s="126"/>
      <c r="H105" s="126"/>
      <c r="I105" s="5">
        <v>85565</v>
      </c>
      <c r="J105" s="5">
        <v>37216</v>
      </c>
      <c r="K105" s="5">
        <v>122781</v>
      </c>
      <c r="L105" s="5">
        <v>49386.89</v>
      </c>
      <c r="M105" s="5">
        <v>2668.09</v>
      </c>
      <c r="N105" s="5">
        <v>52054.98</v>
      </c>
      <c r="O105" s="5">
        <v>70726.02</v>
      </c>
      <c r="P105" s="6">
        <v>0.42396608595792507</v>
      </c>
      <c r="Q105" s="5">
        <v>164387.31999799999</v>
      </c>
      <c r="R105" s="5">
        <v>0</v>
      </c>
      <c r="S105" s="5">
        <v>164387.31999799999</v>
      </c>
      <c r="T105" s="36">
        <v>-44274.409998000003</v>
      </c>
      <c r="U105" s="6">
        <v>1.3605965906614215</v>
      </c>
      <c r="W105" s="103"/>
      <c r="X105" s="103"/>
    </row>
    <row r="106" spans="2:24" outlineLevel="1" collapsed="1">
      <c r="B106" s="7" t="s">
        <v>3</v>
      </c>
      <c r="C106" s="7" t="s">
        <v>3</v>
      </c>
      <c r="D106" s="133" t="s">
        <v>81</v>
      </c>
      <c r="E106" s="126"/>
      <c r="F106" s="126"/>
      <c r="G106" s="126"/>
      <c r="H106" s="126"/>
      <c r="I106" s="8">
        <v>6000</v>
      </c>
      <c r="J106" s="8">
        <v>0</v>
      </c>
      <c r="K106" s="8">
        <v>6000</v>
      </c>
      <c r="L106" s="8">
        <v>4870.8500000000004</v>
      </c>
      <c r="M106" s="8">
        <v>0</v>
      </c>
      <c r="N106" s="8">
        <v>4870.8500000000004</v>
      </c>
      <c r="O106" s="8">
        <v>1129.1500000000001</v>
      </c>
      <c r="P106" s="10">
        <v>0.81180833333333335</v>
      </c>
      <c r="Q106" s="8">
        <v>9489.4499990000004</v>
      </c>
      <c r="R106" s="8">
        <v>0</v>
      </c>
      <c r="S106" s="8">
        <v>9489.4499990000004</v>
      </c>
      <c r="T106" s="37">
        <v>-3489.4499989999999</v>
      </c>
      <c r="U106" s="11">
        <v>1.5815749998333333</v>
      </c>
      <c r="W106" s="103"/>
      <c r="X106" s="103"/>
    </row>
    <row r="107" spans="2:24" ht="13.15" hidden="1" customHeight="1" outlineLevel="2" collapsed="1">
      <c r="B107" s="4" t="s">
        <v>3</v>
      </c>
      <c r="C107" s="4" t="s">
        <v>3</v>
      </c>
      <c r="D107" s="12" t="s">
        <v>3</v>
      </c>
      <c r="E107" s="132" t="s">
        <v>82</v>
      </c>
      <c r="F107" s="126"/>
      <c r="G107" s="126"/>
      <c r="H107" s="126"/>
      <c r="I107" s="13">
        <v>0</v>
      </c>
      <c r="J107" s="13">
        <v>0</v>
      </c>
      <c r="K107" s="13">
        <v>0</v>
      </c>
      <c r="L107" s="13">
        <v>71.489999999999995</v>
      </c>
      <c r="M107" s="13">
        <v>0</v>
      </c>
      <c r="N107" s="13">
        <v>71.489999999999995</v>
      </c>
      <c r="O107" s="14">
        <v>-71.489999999999995</v>
      </c>
      <c r="P107" s="23">
        <v>-1</v>
      </c>
      <c r="Q107" s="13">
        <v>207.183333</v>
      </c>
      <c r="R107" s="13">
        <v>0</v>
      </c>
      <c r="S107" s="13">
        <v>207.183333</v>
      </c>
      <c r="T107" s="38">
        <v>-207.183333</v>
      </c>
      <c r="U107" s="24">
        <v>-1</v>
      </c>
      <c r="W107" s="103"/>
      <c r="X107" s="103"/>
    </row>
    <row r="108" spans="2:24" ht="13.15" hidden="1" customHeight="1" outlineLevel="3" collapsed="1">
      <c r="B108" s="4" t="s">
        <v>3</v>
      </c>
      <c r="C108" s="4" t="s">
        <v>3</v>
      </c>
      <c r="D108" s="12" t="s">
        <v>3</v>
      </c>
      <c r="E108" s="17" t="s">
        <v>3</v>
      </c>
      <c r="F108" s="125" t="s">
        <v>83</v>
      </c>
      <c r="G108" s="126"/>
      <c r="H108" s="126"/>
      <c r="I108" s="13">
        <v>0</v>
      </c>
      <c r="J108" s="13">
        <v>0</v>
      </c>
      <c r="K108" s="13">
        <v>0</v>
      </c>
      <c r="L108" s="13">
        <v>71.489999999999995</v>
      </c>
      <c r="M108" s="13">
        <v>0</v>
      </c>
      <c r="N108" s="13">
        <v>71.489999999999995</v>
      </c>
      <c r="O108" s="14">
        <v>-71.489999999999995</v>
      </c>
      <c r="P108" s="23">
        <v>-1</v>
      </c>
      <c r="Q108" s="13">
        <v>207.183333</v>
      </c>
      <c r="R108" s="13">
        <v>0</v>
      </c>
      <c r="S108" s="13">
        <v>207.183333</v>
      </c>
      <c r="T108" s="38">
        <v>-207.183333</v>
      </c>
      <c r="U108" s="24">
        <v>-1</v>
      </c>
      <c r="W108" s="103"/>
      <c r="X108" s="103"/>
    </row>
    <row r="109" spans="2:24" ht="13.15" hidden="1" customHeight="1" outlineLevel="4" collapsed="1">
      <c r="B109" s="4" t="s">
        <v>3</v>
      </c>
      <c r="C109" s="4" t="s">
        <v>3</v>
      </c>
      <c r="D109" s="12" t="s">
        <v>3</v>
      </c>
      <c r="E109" s="17" t="s">
        <v>3</v>
      </c>
      <c r="F109" s="17" t="s">
        <v>3</v>
      </c>
      <c r="G109" s="125"/>
      <c r="H109" s="126"/>
      <c r="I109" s="18">
        <v>0</v>
      </c>
      <c r="J109" s="18">
        <v>0</v>
      </c>
      <c r="K109" s="18">
        <v>0</v>
      </c>
      <c r="L109" s="18">
        <v>71.489999999999995</v>
      </c>
      <c r="M109" s="18">
        <v>0</v>
      </c>
      <c r="N109" s="18">
        <v>71.489999999999995</v>
      </c>
      <c r="O109" s="19">
        <v>-71.489999999999995</v>
      </c>
      <c r="P109" s="25">
        <v>-1</v>
      </c>
      <c r="Q109" s="18">
        <v>207.183333</v>
      </c>
      <c r="R109" s="18">
        <v>0</v>
      </c>
      <c r="S109" s="18">
        <v>207.183333</v>
      </c>
      <c r="T109" s="39">
        <v>-207.183333</v>
      </c>
      <c r="U109" s="25">
        <v>-1</v>
      </c>
      <c r="W109" s="103"/>
      <c r="X109" s="103"/>
    </row>
    <row r="110" spans="2:24" ht="13.15" hidden="1" customHeight="1" outlineLevel="2" collapsed="1">
      <c r="B110" s="4" t="s">
        <v>3</v>
      </c>
      <c r="C110" s="4" t="s">
        <v>3</v>
      </c>
      <c r="D110" s="12" t="s">
        <v>3</v>
      </c>
      <c r="E110" s="132" t="s">
        <v>84</v>
      </c>
      <c r="F110" s="126"/>
      <c r="G110" s="126"/>
      <c r="H110" s="126"/>
      <c r="I110" s="13">
        <v>0</v>
      </c>
      <c r="J110" s="13">
        <v>0</v>
      </c>
      <c r="K110" s="13">
        <v>0</v>
      </c>
      <c r="L110" s="13">
        <v>1809</v>
      </c>
      <c r="M110" s="13">
        <v>0</v>
      </c>
      <c r="N110" s="13">
        <v>1809</v>
      </c>
      <c r="O110" s="14">
        <v>-1809</v>
      </c>
      <c r="P110" s="23">
        <v>-1</v>
      </c>
      <c r="Q110" s="13">
        <v>3401.34</v>
      </c>
      <c r="R110" s="13">
        <v>0</v>
      </c>
      <c r="S110" s="13">
        <v>3401.34</v>
      </c>
      <c r="T110" s="38">
        <v>-3401.34</v>
      </c>
      <c r="U110" s="24">
        <v>-1</v>
      </c>
      <c r="W110" s="103"/>
      <c r="X110" s="103"/>
    </row>
    <row r="111" spans="2:24" ht="13.15" hidden="1" customHeight="1" outlineLevel="3" collapsed="1">
      <c r="B111" s="4" t="s">
        <v>3</v>
      </c>
      <c r="C111" s="4" t="s">
        <v>3</v>
      </c>
      <c r="D111" s="12" t="s">
        <v>3</v>
      </c>
      <c r="E111" s="17" t="s">
        <v>3</v>
      </c>
      <c r="F111" s="125" t="s">
        <v>85</v>
      </c>
      <c r="G111" s="126"/>
      <c r="H111" s="126"/>
      <c r="I111" s="13">
        <v>0</v>
      </c>
      <c r="J111" s="13">
        <v>0</v>
      </c>
      <c r="K111" s="13">
        <v>0</v>
      </c>
      <c r="L111" s="13">
        <v>1809</v>
      </c>
      <c r="M111" s="13">
        <v>0</v>
      </c>
      <c r="N111" s="13">
        <v>1809</v>
      </c>
      <c r="O111" s="14">
        <v>-1809</v>
      </c>
      <c r="P111" s="23">
        <v>-1</v>
      </c>
      <c r="Q111" s="13">
        <v>3401.34</v>
      </c>
      <c r="R111" s="13">
        <v>0</v>
      </c>
      <c r="S111" s="13">
        <v>3401.34</v>
      </c>
      <c r="T111" s="38">
        <v>-3401.34</v>
      </c>
      <c r="U111" s="24">
        <v>-1</v>
      </c>
      <c r="W111" s="103"/>
      <c r="X111" s="103"/>
    </row>
    <row r="112" spans="2:24" ht="13.15" hidden="1" customHeight="1" outlineLevel="4" collapsed="1">
      <c r="B112" s="4" t="s">
        <v>3</v>
      </c>
      <c r="C112" s="4" t="s">
        <v>3</v>
      </c>
      <c r="D112" s="12" t="s">
        <v>3</v>
      </c>
      <c r="E112" s="17" t="s">
        <v>3</v>
      </c>
      <c r="F112" s="17" t="s">
        <v>3</v>
      </c>
      <c r="G112" s="125"/>
      <c r="H112" s="126"/>
      <c r="I112" s="18">
        <v>0</v>
      </c>
      <c r="J112" s="18">
        <v>0</v>
      </c>
      <c r="K112" s="18">
        <v>0</v>
      </c>
      <c r="L112" s="18">
        <v>1809</v>
      </c>
      <c r="M112" s="18">
        <v>0</v>
      </c>
      <c r="N112" s="18">
        <v>1809</v>
      </c>
      <c r="O112" s="19">
        <v>-1809</v>
      </c>
      <c r="P112" s="25">
        <v>-1</v>
      </c>
      <c r="Q112" s="18">
        <v>3401.34</v>
      </c>
      <c r="R112" s="18">
        <v>0</v>
      </c>
      <c r="S112" s="18">
        <v>3401.34</v>
      </c>
      <c r="T112" s="39">
        <v>-3401.34</v>
      </c>
      <c r="U112" s="25">
        <v>-1</v>
      </c>
      <c r="W112" s="103"/>
      <c r="X112" s="103"/>
    </row>
    <row r="113" spans="2:24" ht="13.15" hidden="1" customHeight="1" outlineLevel="2" collapsed="1">
      <c r="B113" s="4" t="s">
        <v>3</v>
      </c>
      <c r="C113" s="4" t="s">
        <v>3</v>
      </c>
      <c r="D113" s="12" t="s">
        <v>3</v>
      </c>
      <c r="E113" s="132" t="s">
        <v>86</v>
      </c>
      <c r="F113" s="126"/>
      <c r="G113" s="126"/>
      <c r="H113" s="126"/>
      <c r="I113" s="13">
        <v>6000</v>
      </c>
      <c r="J113" s="13">
        <v>0</v>
      </c>
      <c r="K113" s="13">
        <v>6000</v>
      </c>
      <c r="L113" s="13">
        <v>2990.36</v>
      </c>
      <c r="M113" s="13">
        <v>0</v>
      </c>
      <c r="N113" s="13">
        <v>2990.36</v>
      </c>
      <c r="O113" s="13">
        <v>3009.64</v>
      </c>
      <c r="P113" s="15">
        <v>0.49839333333333335</v>
      </c>
      <c r="Q113" s="13">
        <v>5880.9266660000003</v>
      </c>
      <c r="R113" s="13">
        <v>0</v>
      </c>
      <c r="S113" s="13">
        <v>5880.9266660000003</v>
      </c>
      <c r="T113" s="42">
        <v>119.073334</v>
      </c>
      <c r="U113" s="16">
        <v>0.98015444433333332</v>
      </c>
      <c r="W113" s="103"/>
      <c r="X113" s="103"/>
    </row>
    <row r="114" spans="2:24" ht="13.15" hidden="1" customHeight="1" outlineLevel="3" collapsed="1">
      <c r="B114" s="4" t="s">
        <v>3</v>
      </c>
      <c r="C114" s="4" t="s">
        <v>3</v>
      </c>
      <c r="D114" s="12" t="s">
        <v>3</v>
      </c>
      <c r="E114" s="17" t="s">
        <v>3</v>
      </c>
      <c r="F114" s="125" t="s">
        <v>87</v>
      </c>
      <c r="G114" s="126"/>
      <c r="H114" s="126"/>
      <c r="I114" s="13">
        <v>6000</v>
      </c>
      <c r="J114" s="13">
        <v>0</v>
      </c>
      <c r="K114" s="13">
        <v>6000</v>
      </c>
      <c r="L114" s="13">
        <v>2990.36</v>
      </c>
      <c r="M114" s="13">
        <v>0</v>
      </c>
      <c r="N114" s="13">
        <v>2990.36</v>
      </c>
      <c r="O114" s="13">
        <v>3009.64</v>
      </c>
      <c r="P114" s="15">
        <v>0.49839333333333335</v>
      </c>
      <c r="Q114" s="13">
        <v>5880.9266660000003</v>
      </c>
      <c r="R114" s="13">
        <v>0</v>
      </c>
      <c r="S114" s="13">
        <v>5880.9266660000003</v>
      </c>
      <c r="T114" s="42">
        <v>119.073334</v>
      </c>
      <c r="U114" s="16">
        <v>0.98015444433333332</v>
      </c>
      <c r="W114" s="103"/>
      <c r="X114" s="103"/>
    </row>
    <row r="115" spans="2:24" ht="13.15" hidden="1" customHeight="1" outlineLevel="4" collapsed="1">
      <c r="B115" s="4" t="s">
        <v>3</v>
      </c>
      <c r="C115" s="4" t="s">
        <v>3</v>
      </c>
      <c r="D115" s="12" t="s">
        <v>3</v>
      </c>
      <c r="E115" s="17" t="s">
        <v>3</v>
      </c>
      <c r="F115" s="17" t="s">
        <v>3</v>
      </c>
      <c r="G115" s="125"/>
      <c r="H115" s="126"/>
      <c r="I115" s="18">
        <v>6000</v>
      </c>
      <c r="J115" s="18">
        <v>0</v>
      </c>
      <c r="K115" s="18">
        <v>6000</v>
      </c>
      <c r="L115" s="18">
        <v>2990.36</v>
      </c>
      <c r="M115" s="18">
        <v>0</v>
      </c>
      <c r="N115" s="18">
        <v>2990.36</v>
      </c>
      <c r="O115" s="18">
        <v>3009.64</v>
      </c>
      <c r="P115" s="20">
        <v>0.49839333333333335</v>
      </c>
      <c r="Q115" s="18">
        <v>5880.9266660000003</v>
      </c>
      <c r="R115" s="18">
        <v>0</v>
      </c>
      <c r="S115" s="18">
        <v>5880.9266660000003</v>
      </c>
      <c r="T115" s="43">
        <v>119.073334</v>
      </c>
      <c r="U115" s="20">
        <v>0.98015444433333332</v>
      </c>
      <c r="W115" s="103"/>
      <c r="X115" s="103"/>
    </row>
    <row r="116" spans="2:24" outlineLevel="1" collapsed="1">
      <c r="B116" s="7" t="s">
        <v>3</v>
      </c>
      <c r="C116" s="7" t="s">
        <v>3</v>
      </c>
      <c r="D116" s="133" t="s">
        <v>88</v>
      </c>
      <c r="E116" s="126"/>
      <c r="F116" s="126"/>
      <c r="G116" s="126"/>
      <c r="H116" s="126"/>
      <c r="I116" s="8">
        <v>187</v>
      </c>
      <c r="J116" s="8">
        <v>0</v>
      </c>
      <c r="K116" s="8">
        <v>187</v>
      </c>
      <c r="L116" s="8">
        <v>2465.1999999999998</v>
      </c>
      <c r="M116" s="8">
        <v>650</v>
      </c>
      <c r="N116" s="8">
        <v>3115.2</v>
      </c>
      <c r="O116" s="9">
        <v>-2928.2</v>
      </c>
      <c r="P116" s="10">
        <v>9.99</v>
      </c>
      <c r="Q116" s="8">
        <v>3061.1666660000001</v>
      </c>
      <c r="R116" s="8">
        <v>0</v>
      </c>
      <c r="S116" s="8">
        <v>3061.1666660000001</v>
      </c>
      <c r="T116" s="37">
        <v>-3524.1666660000001</v>
      </c>
      <c r="U116" s="11">
        <v>9.99</v>
      </c>
      <c r="W116" s="103"/>
      <c r="X116" s="103"/>
    </row>
    <row r="117" spans="2:24" ht="13.15" hidden="1" customHeight="1" outlineLevel="2" collapsed="1">
      <c r="B117" s="4" t="s">
        <v>3</v>
      </c>
      <c r="C117" s="4" t="s">
        <v>3</v>
      </c>
      <c r="D117" s="12" t="s">
        <v>3</v>
      </c>
      <c r="E117" s="132" t="s">
        <v>89</v>
      </c>
      <c r="F117" s="126"/>
      <c r="G117" s="126"/>
      <c r="H117" s="126"/>
      <c r="I117" s="13">
        <v>187</v>
      </c>
      <c r="J117" s="13">
        <v>0</v>
      </c>
      <c r="K117" s="13">
        <v>187</v>
      </c>
      <c r="L117" s="13">
        <v>2465.1999999999998</v>
      </c>
      <c r="M117" s="13">
        <v>0</v>
      </c>
      <c r="N117" s="13">
        <v>2465.1999999999998</v>
      </c>
      <c r="O117" s="14">
        <v>-2278.1999999999998</v>
      </c>
      <c r="P117" s="15">
        <v>9.99</v>
      </c>
      <c r="Q117" s="13">
        <v>3061.1666660000001</v>
      </c>
      <c r="R117" s="13">
        <v>0</v>
      </c>
      <c r="S117" s="13">
        <v>3061.1666660000001</v>
      </c>
      <c r="T117" s="38">
        <v>-2874.1666660000001</v>
      </c>
      <c r="U117" s="16">
        <v>9.99</v>
      </c>
      <c r="W117" s="103"/>
      <c r="X117" s="103"/>
    </row>
    <row r="118" spans="2:24" ht="13.15" hidden="1" customHeight="1" outlineLevel="3" collapsed="1">
      <c r="B118" s="4" t="s">
        <v>3</v>
      </c>
      <c r="C118" s="4" t="s">
        <v>3</v>
      </c>
      <c r="D118" s="12" t="s">
        <v>3</v>
      </c>
      <c r="E118" s="17" t="s">
        <v>3</v>
      </c>
      <c r="F118" s="125" t="s">
        <v>90</v>
      </c>
      <c r="G118" s="126"/>
      <c r="H118" s="126"/>
      <c r="I118" s="13">
        <v>187</v>
      </c>
      <c r="J118" s="13">
        <v>0</v>
      </c>
      <c r="K118" s="13">
        <v>187</v>
      </c>
      <c r="L118" s="13">
        <v>2465.1999999999998</v>
      </c>
      <c r="M118" s="13">
        <v>0</v>
      </c>
      <c r="N118" s="13">
        <v>2465.1999999999998</v>
      </c>
      <c r="O118" s="14">
        <v>-2278.1999999999998</v>
      </c>
      <c r="P118" s="15">
        <v>9.99</v>
      </c>
      <c r="Q118" s="13">
        <v>2867.1666660000001</v>
      </c>
      <c r="R118" s="13">
        <v>0</v>
      </c>
      <c r="S118" s="13">
        <v>2867.1666660000001</v>
      </c>
      <c r="T118" s="38">
        <v>-2680.1666660000001</v>
      </c>
      <c r="U118" s="16">
        <v>9.99</v>
      </c>
      <c r="W118" s="103"/>
      <c r="X118" s="103"/>
    </row>
    <row r="119" spans="2:24" ht="13.15" hidden="1" customHeight="1" outlineLevel="4" collapsed="1">
      <c r="B119" s="4" t="s">
        <v>3</v>
      </c>
      <c r="C119" s="4" t="s">
        <v>3</v>
      </c>
      <c r="D119" s="12" t="s">
        <v>3</v>
      </c>
      <c r="E119" s="17" t="s">
        <v>3</v>
      </c>
      <c r="F119" s="17" t="s">
        <v>3</v>
      </c>
      <c r="G119" s="125"/>
      <c r="H119" s="126"/>
      <c r="I119" s="18">
        <v>187</v>
      </c>
      <c r="J119" s="18">
        <v>0</v>
      </c>
      <c r="K119" s="18">
        <v>187</v>
      </c>
      <c r="L119" s="18">
        <v>2465.1999999999998</v>
      </c>
      <c r="M119" s="18">
        <v>0</v>
      </c>
      <c r="N119" s="18">
        <v>2465.1999999999998</v>
      </c>
      <c r="O119" s="19">
        <v>-2278.1999999999998</v>
      </c>
      <c r="P119" s="20">
        <v>9.99</v>
      </c>
      <c r="Q119" s="18">
        <v>2867.1666660000001</v>
      </c>
      <c r="R119" s="18">
        <v>0</v>
      </c>
      <c r="S119" s="18">
        <v>2867.1666660000001</v>
      </c>
      <c r="T119" s="39">
        <v>-2680.1666660000001</v>
      </c>
      <c r="U119" s="20">
        <v>9.99</v>
      </c>
      <c r="W119" s="103"/>
      <c r="X119" s="103"/>
    </row>
    <row r="120" spans="2:24" ht="13.15" hidden="1" customHeight="1" outlineLevel="3" collapsed="1">
      <c r="B120" s="4" t="s">
        <v>3</v>
      </c>
      <c r="C120" s="4" t="s">
        <v>3</v>
      </c>
      <c r="D120" s="12" t="s">
        <v>3</v>
      </c>
      <c r="E120" s="17" t="s">
        <v>3</v>
      </c>
      <c r="F120" s="125" t="s">
        <v>91</v>
      </c>
      <c r="G120" s="126"/>
      <c r="H120" s="126"/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5">
        <v>0</v>
      </c>
      <c r="Q120" s="13">
        <v>194</v>
      </c>
      <c r="R120" s="13">
        <v>0</v>
      </c>
      <c r="S120" s="13">
        <v>194</v>
      </c>
      <c r="T120" s="38">
        <v>-194</v>
      </c>
      <c r="U120" s="24">
        <v>-1</v>
      </c>
      <c r="W120" s="103"/>
      <c r="X120" s="103"/>
    </row>
    <row r="121" spans="2:24" ht="13.15" hidden="1" customHeight="1" outlineLevel="4" collapsed="1">
      <c r="B121" s="4" t="s">
        <v>3</v>
      </c>
      <c r="C121" s="4" t="s">
        <v>3</v>
      </c>
      <c r="D121" s="12" t="s">
        <v>3</v>
      </c>
      <c r="E121" s="17" t="s">
        <v>3</v>
      </c>
      <c r="F121" s="17" t="s">
        <v>3</v>
      </c>
      <c r="G121" s="125" t="s">
        <v>48</v>
      </c>
      <c r="H121" s="126"/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20">
        <v>0</v>
      </c>
      <c r="Q121" s="18">
        <v>194</v>
      </c>
      <c r="R121" s="18">
        <v>0</v>
      </c>
      <c r="S121" s="18">
        <v>194</v>
      </c>
      <c r="T121" s="39">
        <v>-194</v>
      </c>
      <c r="U121" s="25">
        <v>-1</v>
      </c>
      <c r="W121" s="103"/>
      <c r="X121" s="103"/>
    </row>
    <row r="122" spans="2:24" ht="13.15" hidden="1" customHeight="1" outlineLevel="2" collapsed="1">
      <c r="B122" s="4" t="s">
        <v>3</v>
      </c>
      <c r="C122" s="4" t="s">
        <v>3</v>
      </c>
      <c r="D122" s="12" t="s">
        <v>3</v>
      </c>
      <c r="E122" s="132" t="s">
        <v>92</v>
      </c>
      <c r="F122" s="126"/>
      <c r="G122" s="126"/>
      <c r="H122" s="126"/>
      <c r="I122" s="13">
        <v>0</v>
      </c>
      <c r="J122" s="13">
        <v>0</v>
      </c>
      <c r="K122" s="13">
        <v>0</v>
      </c>
      <c r="L122" s="13">
        <v>0</v>
      </c>
      <c r="M122" s="13">
        <v>650</v>
      </c>
      <c r="N122" s="13">
        <v>650</v>
      </c>
      <c r="O122" s="14">
        <v>-650</v>
      </c>
      <c r="P122" s="23">
        <v>-1</v>
      </c>
      <c r="Q122" s="13">
        <v>0</v>
      </c>
      <c r="R122" s="13">
        <v>0</v>
      </c>
      <c r="S122" s="13">
        <v>0</v>
      </c>
      <c r="T122" s="38">
        <v>-650</v>
      </c>
      <c r="U122" s="24">
        <v>-1</v>
      </c>
      <c r="W122" s="103"/>
      <c r="X122" s="103"/>
    </row>
    <row r="123" spans="2:24" ht="13.15" hidden="1" customHeight="1" outlineLevel="3" collapsed="1">
      <c r="B123" s="4" t="s">
        <v>3</v>
      </c>
      <c r="C123" s="4" t="s">
        <v>3</v>
      </c>
      <c r="D123" s="12" t="s">
        <v>3</v>
      </c>
      <c r="E123" s="17" t="s">
        <v>3</v>
      </c>
      <c r="F123" s="125" t="s">
        <v>93</v>
      </c>
      <c r="G123" s="126"/>
      <c r="H123" s="126"/>
      <c r="I123" s="13">
        <v>0</v>
      </c>
      <c r="J123" s="13">
        <v>0</v>
      </c>
      <c r="K123" s="13">
        <v>0</v>
      </c>
      <c r="L123" s="13">
        <v>0</v>
      </c>
      <c r="M123" s="13">
        <v>650</v>
      </c>
      <c r="N123" s="13">
        <v>650</v>
      </c>
      <c r="O123" s="14">
        <v>-650</v>
      </c>
      <c r="P123" s="23">
        <v>-1</v>
      </c>
      <c r="Q123" s="13">
        <v>0</v>
      </c>
      <c r="R123" s="13">
        <v>0</v>
      </c>
      <c r="S123" s="13">
        <v>0</v>
      </c>
      <c r="T123" s="38">
        <v>-650</v>
      </c>
      <c r="U123" s="24">
        <v>-1</v>
      </c>
      <c r="W123" s="103"/>
      <c r="X123" s="103"/>
    </row>
    <row r="124" spans="2:24" ht="13.15" hidden="1" customHeight="1" outlineLevel="4" collapsed="1">
      <c r="B124" s="4" t="s">
        <v>3</v>
      </c>
      <c r="C124" s="4" t="s">
        <v>3</v>
      </c>
      <c r="D124" s="12" t="s">
        <v>3</v>
      </c>
      <c r="E124" s="17" t="s">
        <v>3</v>
      </c>
      <c r="F124" s="17" t="s">
        <v>3</v>
      </c>
      <c r="G124" s="125"/>
      <c r="H124" s="126"/>
      <c r="I124" s="18">
        <v>0</v>
      </c>
      <c r="J124" s="18">
        <v>0</v>
      </c>
      <c r="K124" s="18">
        <v>0</v>
      </c>
      <c r="L124" s="18">
        <v>0</v>
      </c>
      <c r="M124" s="18">
        <v>650</v>
      </c>
      <c r="N124" s="18">
        <v>650</v>
      </c>
      <c r="O124" s="19">
        <v>-650</v>
      </c>
      <c r="P124" s="25">
        <v>-1</v>
      </c>
      <c r="Q124" s="18">
        <v>0</v>
      </c>
      <c r="R124" s="18">
        <v>0</v>
      </c>
      <c r="S124" s="18">
        <v>0</v>
      </c>
      <c r="T124" s="39">
        <v>-650</v>
      </c>
      <c r="U124" s="25">
        <v>-1</v>
      </c>
      <c r="W124" s="103"/>
      <c r="X124" s="103"/>
    </row>
    <row r="125" spans="2:24" outlineLevel="1" collapsed="1">
      <c r="B125" s="7" t="s">
        <v>3</v>
      </c>
      <c r="C125" s="7" t="s">
        <v>3</v>
      </c>
      <c r="D125" s="133" t="s">
        <v>94</v>
      </c>
      <c r="E125" s="126"/>
      <c r="F125" s="126"/>
      <c r="G125" s="126"/>
      <c r="H125" s="126"/>
      <c r="I125" s="8">
        <v>12000</v>
      </c>
      <c r="J125" s="8">
        <v>0</v>
      </c>
      <c r="K125" s="8">
        <v>12000</v>
      </c>
      <c r="L125" s="8">
        <v>8808.6299999999992</v>
      </c>
      <c r="M125" s="8">
        <v>0</v>
      </c>
      <c r="N125" s="8">
        <v>8808.6299999999992</v>
      </c>
      <c r="O125" s="8">
        <v>3191.37</v>
      </c>
      <c r="P125" s="10">
        <v>0.7340525</v>
      </c>
      <c r="Q125" s="8">
        <v>46076.903333000002</v>
      </c>
      <c r="R125" s="8">
        <v>0</v>
      </c>
      <c r="S125" s="8">
        <v>46076.903333000002</v>
      </c>
      <c r="T125" s="37">
        <v>-34076.903333000002</v>
      </c>
      <c r="U125" s="11">
        <v>3.8397419444166667</v>
      </c>
      <c r="W125" s="103"/>
      <c r="X125" s="103"/>
    </row>
    <row r="126" spans="2:24" ht="13.15" hidden="1" customHeight="1" outlineLevel="2" collapsed="1">
      <c r="B126" s="4" t="s">
        <v>3</v>
      </c>
      <c r="C126" s="4" t="s">
        <v>3</v>
      </c>
      <c r="D126" s="12" t="s">
        <v>3</v>
      </c>
      <c r="E126" s="132" t="s">
        <v>95</v>
      </c>
      <c r="F126" s="126"/>
      <c r="G126" s="126"/>
      <c r="H126" s="126"/>
      <c r="I126" s="13">
        <v>12000</v>
      </c>
      <c r="J126" s="13">
        <v>0</v>
      </c>
      <c r="K126" s="13">
        <v>12000</v>
      </c>
      <c r="L126" s="13">
        <v>8808.6299999999992</v>
      </c>
      <c r="M126" s="13">
        <v>0</v>
      </c>
      <c r="N126" s="13">
        <v>8808.6299999999992</v>
      </c>
      <c r="O126" s="13">
        <v>3191.37</v>
      </c>
      <c r="P126" s="15">
        <v>0.7340525</v>
      </c>
      <c r="Q126" s="13">
        <v>46076.903333000002</v>
      </c>
      <c r="R126" s="13">
        <v>0</v>
      </c>
      <c r="S126" s="13">
        <v>46076.903333000002</v>
      </c>
      <c r="T126" s="38">
        <v>-34076.903333000002</v>
      </c>
      <c r="U126" s="16">
        <v>3.8397419444166667</v>
      </c>
      <c r="W126" s="103"/>
      <c r="X126" s="103"/>
    </row>
    <row r="127" spans="2:24" ht="13.15" hidden="1" customHeight="1" outlineLevel="3" collapsed="1">
      <c r="B127" s="4" t="s">
        <v>3</v>
      </c>
      <c r="C127" s="4" t="s">
        <v>3</v>
      </c>
      <c r="D127" s="12" t="s">
        <v>3</v>
      </c>
      <c r="E127" s="17" t="s">
        <v>3</v>
      </c>
      <c r="F127" s="125" t="s">
        <v>96</v>
      </c>
      <c r="G127" s="126"/>
      <c r="H127" s="126"/>
      <c r="I127" s="13">
        <v>12000</v>
      </c>
      <c r="J127" s="13">
        <v>0</v>
      </c>
      <c r="K127" s="13">
        <v>12000</v>
      </c>
      <c r="L127" s="13">
        <v>8808.6299999999992</v>
      </c>
      <c r="M127" s="13">
        <v>0</v>
      </c>
      <c r="N127" s="13">
        <v>8808.6299999999992</v>
      </c>
      <c r="O127" s="13">
        <v>3191.37</v>
      </c>
      <c r="P127" s="15">
        <v>0.7340525</v>
      </c>
      <c r="Q127" s="13">
        <v>46076.903333000002</v>
      </c>
      <c r="R127" s="13">
        <v>0</v>
      </c>
      <c r="S127" s="13">
        <v>46076.903333000002</v>
      </c>
      <c r="T127" s="38">
        <v>-34076.903333000002</v>
      </c>
      <c r="U127" s="16">
        <v>3.8397419444166667</v>
      </c>
      <c r="W127" s="103"/>
      <c r="X127" s="103"/>
    </row>
    <row r="128" spans="2:24" ht="13.15" hidden="1" customHeight="1" outlineLevel="4" collapsed="1">
      <c r="B128" s="4" t="s">
        <v>3</v>
      </c>
      <c r="C128" s="4" t="s">
        <v>3</v>
      </c>
      <c r="D128" s="12" t="s">
        <v>3</v>
      </c>
      <c r="E128" s="17" t="s">
        <v>3</v>
      </c>
      <c r="F128" s="17" t="s">
        <v>3</v>
      </c>
      <c r="G128" s="125"/>
      <c r="H128" s="126"/>
      <c r="I128" s="18">
        <v>0</v>
      </c>
      <c r="J128" s="18">
        <v>0</v>
      </c>
      <c r="K128" s="18">
        <v>0</v>
      </c>
      <c r="L128" s="18">
        <v>8808.6299999999992</v>
      </c>
      <c r="M128" s="18">
        <v>0</v>
      </c>
      <c r="N128" s="18">
        <v>8808.6299999999992</v>
      </c>
      <c r="O128" s="19">
        <v>-8808.6299999999992</v>
      </c>
      <c r="P128" s="25">
        <v>-1</v>
      </c>
      <c r="Q128" s="18">
        <v>9629.7333330000001</v>
      </c>
      <c r="R128" s="18">
        <v>0</v>
      </c>
      <c r="S128" s="18">
        <v>9629.7333330000001</v>
      </c>
      <c r="T128" s="39">
        <v>-9629.7333330000001</v>
      </c>
      <c r="U128" s="25">
        <v>-1</v>
      </c>
      <c r="W128" s="103"/>
      <c r="X128" s="103"/>
    </row>
    <row r="129" spans="2:24" ht="13.15" hidden="1" customHeight="1" outlineLevel="4" collapsed="1">
      <c r="B129" s="4" t="s">
        <v>3</v>
      </c>
      <c r="C129" s="4" t="s">
        <v>3</v>
      </c>
      <c r="D129" s="12" t="s">
        <v>3</v>
      </c>
      <c r="E129" s="17" t="s">
        <v>3</v>
      </c>
      <c r="F129" s="17" t="s">
        <v>3</v>
      </c>
      <c r="G129" s="125" t="s">
        <v>48</v>
      </c>
      <c r="H129" s="126"/>
      <c r="I129" s="18">
        <v>12000</v>
      </c>
      <c r="J129" s="18">
        <v>0</v>
      </c>
      <c r="K129" s="18">
        <v>12000</v>
      </c>
      <c r="L129" s="18">
        <v>0</v>
      </c>
      <c r="M129" s="18">
        <v>0</v>
      </c>
      <c r="N129" s="18">
        <v>0</v>
      </c>
      <c r="O129" s="18">
        <v>12000</v>
      </c>
      <c r="P129" s="20">
        <v>0</v>
      </c>
      <c r="Q129" s="18">
        <v>36447.17</v>
      </c>
      <c r="R129" s="18">
        <v>0</v>
      </c>
      <c r="S129" s="18">
        <v>36447.17</v>
      </c>
      <c r="T129" s="39">
        <v>-24447.17</v>
      </c>
      <c r="U129" s="20">
        <v>3.0372641666666667</v>
      </c>
      <c r="W129" s="103"/>
      <c r="X129" s="103"/>
    </row>
    <row r="130" spans="2:24" outlineLevel="1" collapsed="1">
      <c r="B130" s="7" t="s">
        <v>3</v>
      </c>
      <c r="C130" s="7" t="s">
        <v>3</v>
      </c>
      <c r="D130" s="133" t="s">
        <v>97</v>
      </c>
      <c r="E130" s="126"/>
      <c r="F130" s="126"/>
      <c r="G130" s="126"/>
      <c r="H130" s="126"/>
      <c r="I130" s="8">
        <v>750</v>
      </c>
      <c r="J130" s="8">
        <v>9370</v>
      </c>
      <c r="K130" s="8">
        <v>10120</v>
      </c>
      <c r="L130" s="8">
        <v>3463.53</v>
      </c>
      <c r="M130" s="8">
        <v>0</v>
      </c>
      <c r="N130" s="8">
        <v>3463.53</v>
      </c>
      <c r="O130" s="8">
        <v>6656.47</v>
      </c>
      <c r="P130" s="10">
        <v>0.34224604743083004</v>
      </c>
      <c r="Q130" s="8">
        <v>6576.3633339999997</v>
      </c>
      <c r="R130" s="8">
        <v>0</v>
      </c>
      <c r="S130" s="8">
        <v>6576.3633339999997</v>
      </c>
      <c r="T130" s="41">
        <v>3543.6366659999999</v>
      </c>
      <c r="U130" s="11">
        <v>0.64983827411067197</v>
      </c>
      <c r="W130" s="103"/>
      <c r="X130" s="103"/>
    </row>
    <row r="131" spans="2:24" ht="13.15" hidden="1" customHeight="1" outlineLevel="2" collapsed="1">
      <c r="B131" s="4" t="s">
        <v>3</v>
      </c>
      <c r="C131" s="4" t="s">
        <v>3</v>
      </c>
      <c r="D131" s="12" t="s">
        <v>3</v>
      </c>
      <c r="E131" s="132" t="s">
        <v>98</v>
      </c>
      <c r="F131" s="126"/>
      <c r="G131" s="126"/>
      <c r="H131" s="126"/>
      <c r="I131" s="13">
        <v>0</v>
      </c>
      <c r="J131" s="13">
        <v>0</v>
      </c>
      <c r="K131" s="13">
        <v>0</v>
      </c>
      <c r="L131" s="13">
        <v>2679.26</v>
      </c>
      <c r="M131" s="13">
        <v>0</v>
      </c>
      <c r="N131" s="13">
        <v>2679.26</v>
      </c>
      <c r="O131" s="14">
        <v>-2679.26</v>
      </c>
      <c r="P131" s="23">
        <v>-1</v>
      </c>
      <c r="Q131" s="13">
        <v>2679.26</v>
      </c>
      <c r="R131" s="13">
        <v>0</v>
      </c>
      <c r="S131" s="13">
        <v>2679.26</v>
      </c>
      <c r="T131" s="38">
        <v>-2679.26</v>
      </c>
      <c r="U131" s="24">
        <v>-1</v>
      </c>
      <c r="W131" s="103"/>
      <c r="X131" s="103"/>
    </row>
    <row r="132" spans="2:24" ht="13.15" hidden="1" customHeight="1" outlineLevel="3" collapsed="1">
      <c r="B132" s="4" t="s">
        <v>3</v>
      </c>
      <c r="C132" s="4" t="s">
        <v>3</v>
      </c>
      <c r="D132" s="12" t="s">
        <v>3</v>
      </c>
      <c r="E132" s="17" t="s">
        <v>3</v>
      </c>
      <c r="F132" s="125" t="s">
        <v>99</v>
      </c>
      <c r="G132" s="126"/>
      <c r="H132" s="126"/>
      <c r="I132" s="13">
        <v>0</v>
      </c>
      <c r="J132" s="13">
        <v>0</v>
      </c>
      <c r="K132" s="13">
        <v>0</v>
      </c>
      <c r="L132" s="13">
        <v>2679.26</v>
      </c>
      <c r="M132" s="13">
        <v>0</v>
      </c>
      <c r="N132" s="13">
        <v>2679.26</v>
      </c>
      <c r="O132" s="14">
        <v>-2679.26</v>
      </c>
      <c r="P132" s="23">
        <v>-1</v>
      </c>
      <c r="Q132" s="13">
        <v>2679.26</v>
      </c>
      <c r="R132" s="13">
        <v>0</v>
      </c>
      <c r="S132" s="13">
        <v>2679.26</v>
      </c>
      <c r="T132" s="38">
        <v>-2679.26</v>
      </c>
      <c r="U132" s="24">
        <v>-1</v>
      </c>
      <c r="W132" s="103"/>
      <c r="X132" s="103"/>
    </row>
    <row r="133" spans="2:24" ht="13.15" hidden="1" customHeight="1" outlineLevel="4" collapsed="1">
      <c r="B133" s="4" t="s">
        <v>3</v>
      </c>
      <c r="C133" s="4" t="s">
        <v>3</v>
      </c>
      <c r="D133" s="12" t="s">
        <v>3</v>
      </c>
      <c r="E133" s="17" t="s">
        <v>3</v>
      </c>
      <c r="F133" s="17" t="s">
        <v>3</v>
      </c>
      <c r="G133" s="125" t="s">
        <v>100</v>
      </c>
      <c r="H133" s="126"/>
      <c r="I133" s="18">
        <v>0</v>
      </c>
      <c r="J133" s="18">
        <v>0</v>
      </c>
      <c r="K133" s="18">
        <v>0</v>
      </c>
      <c r="L133" s="18">
        <v>2679.26</v>
      </c>
      <c r="M133" s="18">
        <v>0</v>
      </c>
      <c r="N133" s="18">
        <v>2679.26</v>
      </c>
      <c r="O133" s="19">
        <v>-2679.26</v>
      </c>
      <c r="P133" s="25">
        <v>-1</v>
      </c>
      <c r="Q133" s="18">
        <v>2679.26</v>
      </c>
      <c r="R133" s="18">
        <v>0</v>
      </c>
      <c r="S133" s="18">
        <v>2679.26</v>
      </c>
      <c r="T133" s="39">
        <v>-2679.26</v>
      </c>
      <c r="U133" s="25">
        <v>-1</v>
      </c>
      <c r="W133" s="103"/>
      <c r="X133" s="103"/>
    </row>
    <row r="134" spans="2:24" ht="13.15" hidden="1" customHeight="1" outlineLevel="2" collapsed="1">
      <c r="B134" s="4" t="s">
        <v>3</v>
      </c>
      <c r="C134" s="4" t="s">
        <v>3</v>
      </c>
      <c r="D134" s="12" t="s">
        <v>3</v>
      </c>
      <c r="E134" s="132" t="s">
        <v>101</v>
      </c>
      <c r="F134" s="126"/>
      <c r="G134" s="126"/>
      <c r="H134" s="126"/>
      <c r="I134" s="13">
        <v>375</v>
      </c>
      <c r="J134" s="13">
        <v>9370</v>
      </c>
      <c r="K134" s="13">
        <v>9745</v>
      </c>
      <c r="L134" s="13">
        <v>784.27</v>
      </c>
      <c r="M134" s="13">
        <v>0</v>
      </c>
      <c r="N134" s="13">
        <v>784.27</v>
      </c>
      <c r="O134" s="13">
        <v>8960.73</v>
      </c>
      <c r="P134" s="15">
        <v>8.0479220112878405E-2</v>
      </c>
      <c r="Q134" s="13">
        <v>3897.1033339999999</v>
      </c>
      <c r="R134" s="13">
        <v>0</v>
      </c>
      <c r="S134" s="13">
        <v>3897.1033339999999</v>
      </c>
      <c r="T134" s="42">
        <v>5847.8966659999996</v>
      </c>
      <c r="U134" s="16">
        <v>0.39990798707029246</v>
      </c>
      <c r="W134" s="103"/>
      <c r="X134" s="103"/>
    </row>
    <row r="135" spans="2:24" ht="13.15" hidden="1" customHeight="1" outlineLevel="3" collapsed="1">
      <c r="B135" s="4" t="s">
        <v>3</v>
      </c>
      <c r="C135" s="4" t="s">
        <v>3</v>
      </c>
      <c r="D135" s="12" t="s">
        <v>3</v>
      </c>
      <c r="E135" s="17" t="s">
        <v>3</v>
      </c>
      <c r="F135" s="125" t="s">
        <v>102</v>
      </c>
      <c r="G135" s="126"/>
      <c r="H135" s="126"/>
      <c r="I135" s="13">
        <v>375</v>
      </c>
      <c r="J135" s="13">
        <v>9370</v>
      </c>
      <c r="K135" s="13">
        <v>9745</v>
      </c>
      <c r="L135" s="13">
        <v>784.27</v>
      </c>
      <c r="M135" s="13">
        <v>0</v>
      </c>
      <c r="N135" s="13">
        <v>784.27</v>
      </c>
      <c r="O135" s="13">
        <v>8960.73</v>
      </c>
      <c r="P135" s="15">
        <v>8.0479220112878405E-2</v>
      </c>
      <c r="Q135" s="13">
        <v>3897.1033339999999</v>
      </c>
      <c r="R135" s="13">
        <v>0</v>
      </c>
      <c r="S135" s="13">
        <v>3897.1033339999999</v>
      </c>
      <c r="T135" s="42">
        <v>5847.8966659999996</v>
      </c>
      <c r="U135" s="16">
        <v>0.39990798707029246</v>
      </c>
      <c r="W135" s="103"/>
      <c r="X135" s="103"/>
    </row>
    <row r="136" spans="2:24" ht="13.15" hidden="1" customHeight="1" outlineLevel="4" collapsed="1">
      <c r="B136" s="4" t="s">
        <v>3</v>
      </c>
      <c r="C136" s="4" t="s">
        <v>3</v>
      </c>
      <c r="D136" s="12" t="s">
        <v>3</v>
      </c>
      <c r="E136" s="17" t="s">
        <v>3</v>
      </c>
      <c r="F136" s="17" t="s">
        <v>3</v>
      </c>
      <c r="G136" s="125"/>
      <c r="H136" s="126"/>
      <c r="I136" s="18">
        <v>375</v>
      </c>
      <c r="J136" s="18">
        <v>6370</v>
      </c>
      <c r="K136" s="18">
        <v>6745</v>
      </c>
      <c r="L136" s="18">
        <v>784.27</v>
      </c>
      <c r="M136" s="18">
        <v>0</v>
      </c>
      <c r="N136" s="18">
        <v>784.27</v>
      </c>
      <c r="O136" s="18">
        <v>5960.73</v>
      </c>
      <c r="P136" s="20">
        <v>0.11627427724240177</v>
      </c>
      <c r="Q136" s="18">
        <v>904.34333400000003</v>
      </c>
      <c r="R136" s="18">
        <v>0</v>
      </c>
      <c r="S136" s="18">
        <v>904.34333400000003</v>
      </c>
      <c r="T136" s="43">
        <v>5840.6566659999999</v>
      </c>
      <c r="U136" s="20">
        <v>0.13407610585618976</v>
      </c>
      <c r="W136" s="103"/>
      <c r="X136" s="103"/>
    </row>
    <row r="137" spans="2:24" ht="13.15" hidden="1" customHeight="1" outlineLevel="4" collapsed="1">
      <c r="B137" s="4" t="s">
        <v>3</v>
      </c>
      <c r="C137" s="4" t="s">
        <v>3</v>
      </c>
      <c r="D137" s="12" t="s">
        <v>3</v>
      </c>
      <c r="E137" s="17" t="s">
        <v>3</v>
      </c>
      <c r="F137" s="17" t="s">
        <v>3</v>
      </c>
      <c r="G137" s="125" t="s">
        <v>100</v>
      </c>
      <c r="H137" s="126"/>
      <c r="I137" s="18">
        <v>0</v>
      </c>
      <c r="J137" s="18">
        <v>3000</v>
      </c>
      <c r="K137" s="18">
        <v>3000</v>
      </c>
      <c r="L137" s="18">
        <v>0</v>
      </c>
      <c r="M137" s="18">
        <v>0</v>
      </c>
      <c r="N137" s="18">
        <v>0</v>
      </c>
      <c r="O137" s="18">
        <v>3000</v>
      </c>
      <c r="P137" s="20">
        <v>0</v>
      </c>
      <c r="Q137" s="18">
        <v>2992.76</v>
      </c>
      <c r="R137" s="18">
        <v>0</v>
      </c>
      <c r="S137" s="18">
        <v>2992.76</v>
      </c>
      <c r="T137" s="43">
        <v>7.24</v>
      </c>
      <c r="U137" s="20">
        <v>0.99758666666666662</v>
      </c>
      <c r="W137" s="103"/>
      <c r="X137" s="103"/>
    </row>
    <row r="138" spans="2:24" ht="13.15" hidden="1" customHeight="1" outlineLevel="2" collapsed="1">
      <c r="B138" s="4" t="s">
        <v>3</v>
      </c>
      <c r="C138" s="4" t="s">
        <v>3</v>
      </c>
      <c r="D138" s="12" t="s">
        <v>3</v>
      </c>
      <c r="E138" s="132" t="s">
        <v>103</v>
      </c>
      <c r="F138" s="126"/>
      <c r="G138" s="126"/>
      <c r="H138" s="126"/>
      <c r="I138" s="13">
        <v>375</v>
      </c>
      <c r="J138" s="13">
        <v>0</v>
      </c>
      <c r="K138" s="13">
        <v>375</v>
      </c>
      <c r="L138" s="13">
        <v>0</v>
      </c>
      <c r="M138" s="13">
        <v>0</v>
      </c>
      <c r="N138" s="13">
        <v>0</v>
      </c>
      <c r="O138" s="13">
        <v>375</v>
      </c>
      <c r="P138" s="15">
        <v>0</v>
      </c>
      <c r="Q138" s="13">
        <v>0</v>
      </c>
      <c r="R138" s="13">
        <v>0</v>
      </c>
      <c r="S138" s="13">
        <v>0</v>
      </c>
      <c r="T138" s="42">
        <v>375</v>
      </c>
      <c r="U138" s="16">
        <v>0</v>
      </c>
      <c r="W138" s="103"/>
      <c r="X138" s="103"/>
    </row>
    <row r="139" spans="2:24" ht="13.15" hidden="1" customHeight="1" outlineLevel="3" collapsed="1">
      <c r="B139" s="4" t="s">
        <v>3</v>
      </c>
      <c r="C139" s="4" t="s">
        <v>3</v>
      </c>
      <c r="D139" s="12" t="s">
        <v>3</v>
      </c>
      <c r="E139" s="17" t="s">
        <v>3</v>
      </c>
      <c r="F139" s="125" t="s">
        <v>104</v>
      </c>
      <c r="G139" s="126"/>
      <c r="H139" s="126"/>
      <c r="I139" s="13">
        <v>375</v>
      </c>
      <c r="J139" s="13">
        <v>0</v>
      </c>
      <c r="K139" s="13">
        <v>375</v>
      </c>
      <c r="L139" s="13">
        <v>0</v>
      </c>
      <c r="M139" s="13">
        <v>0</v>
      </c>
      <c r="N139" s="13">
        <v>0</v>
      </c>
      <c r="O139" s="13">
        <v>375</v>
      </c>
      <c r="P139" s="15">
        <v>0</v>
      </c>
      <c r="Q139" s="13">
        <v>0</v>
      </c>
      <c r="R139" s="13">
        <v>0</v>
      </c>
      <c r="S139" s="13">
        <v>0</v>
      </c>
      <c r="T139" s="42">
        <v>375</v>
      </c>
      <c r="U139" s="16">
        <v>0</v>
      </c>
      <c r="W139" s="103"/>
      <c r="X139" s="103"/>
    </row>
    <row r="140" spans="2:24" ht="13.15" hidden="1" customHeight="1" outlineLevel="4" collapsed="1">
      <c r="B140" s="4" t="s">
        <v>3</v>
      </c>
      <c r="C140" s="4" t="s">
        <v>3</v>
      </c>
      <c r="D140" s="12" t="s">
        <v>3</v>
      </c>
      <c r="E140" s="17" t="s">
        <v>3</v>
      </c>
      <c r="F140" s="17" t="s">
        <v>3</v>
      </c>
      <c r="G140" s="125"/>
      <c r="H140" s="126"/>
      <c r="I140" s="18">
        <v>375</v>
      </c>
      <c r="J140" s="18">
        <v>0</v>
      </c>
      <c r="K140" s="18">
        <v>375</v>
      </c>
      <c r="L140" s="18">
        <v>0</v>
      </c>
      <c r="M140" s="18">
        <v>0</v>
      </c>
      <c r="N140" s="18">
        <v>0</v>
      </c>
      <c r="O140" s="18">
        <v>375</v>
      </c>
      <c r="P140" s="20">
        <v>0</v>
      </c>
      <c r="Q140" s="18">
        <v>0</v>
      </c>
      <c r="R140" s="18">
        <v>0</v>
      </c>
      <c r="S140" s="18">
        <v>0</v>
      </c>
      <c r="T140" s="43">
        <v>375</v>
      </c>
      <c r="U140" s="20">
        <v>0</v>
      </c>
      <c r="W140" s="103"/>
      <c r="X140" s="103"/>
    </row>
    <row r="141" spans="2:24" outlineLevel="1" collapsed="1">
      <c r="B141" s="7" t="s">
        <v>3</v>
      </c>
      <c r="C141" s="7" t="s">
        <v>3</v>
      </c>
      <c r="D141" s="133" t="s">
        <v>105</v>
      </c>
      <c r="E141" s="126"/>
      <c r="F141" s="126"/>
      <c r="G141" s="126"/>
      <c r="H141" s="126"/>
      <c r="I141" s="8">
        <v>450</v>
      </c>
      <c r="J141" s="8">
        <v>5000</v>
      </c>
      <c r="K141" s="8">
        <v>5450</v>
      </c>
      <c r="L141" s="8">
        <v>0</v>
      </c>
      <c r="M141" s="8">
        <v>0</v>
      </c>
      <c r="N141" s="8">
        <v>0</v>
      </c>
      <c r="O141" s="8">
        <v>5450</v>
      </c>
      <c r="P141" s="10">
        <v>0</v>
      </c>
      <c r="Q141" s="8">
        <v>12882.25</v>
      </c>
      <c r="R141" s="8">
        <v>0</v>
      </c>
      <c r="S141" s="8">
        <v>12882.25</v>
      </c>
      <c r="T141" s="37">
        <v>-7432.25</v>
      </c>
      <c r="U141" s="11">
        <v>2.3637155963302754</v>
      </c>
      <c r="W141" s="103"/>
      <c r="X141" s="103"/>
    </row>
    <row r="142" spans="2:24" ht="13.15" hidden="1" customHeight="1" outlineLevel="2" collapsed="1">
      <c r="B142" s="4" t="s">
        <v>3</v>
      </c>
      <c r="C142" s="4" t="s">
        <v>3</v>
      </c>
      <c r="D142" s="12" t="s">
        <v>3</v>
      </c>
      <c r="E142" s="132" t="s">
        <v>106</v>
      </c>
      <c r="F142" s="126"/>
      <c r="G142" s="126"/>
      <c r="H142" s="126"/>
      <c r="I142" s="13">
        <v>450</v>
      </c>
      <c r="J142" s="13">
        <v>5000</v>
      </c>
      <c r="K142" s="13">
        <v>5450</v>
      </c>
      <c r="L142" s="13">
        <v>0</v>
      </c>
      <c r="M142" s="13">
        <v>0</v>
      </c>
      <c r="N142" s="13">
        <v>0</v>
      </c>
      <c r="O142" s="13">
        <v>5450</v>
      </c>
      <c r="P142" s="15">
        <v>0</v>
      </c>
      <c r="Q142" s="13">
        <v>12882.25</v>
      </c>
      <c r="R142" s="13">
        <v>0</v>
      </c>
      <c r="S142" s="13">
        <v>12882.25</v>
      </c>
      <c r="T142" s="38">
        <v>-7432.25</v>
      </c>
      <c r="U142" s="16">
        <v>2.3637155963302754</v>
      </c>
      <c r="W142" s="103">
        <f t="shared" ref="W142:W145" si="3">K142-(R142+Q142+M142)</f>
        <v>-7432.25</v>
      </c>
      <c r="X142" s="103">
        <f t="shared" ref="X142:X145" si="4">T142-W142</f>
        <v>0</v>
      </c>
    </row>
    <row r="143" spans="2:24" ht="13.15" hidden="1" customHeight="1" outlineLevel="3" collapsed="1">
      <c r="B143" s="4" t="s">
        <v>3</v>
      </c>
      <c r="C143" s="4" t="s">
        <v>3</v>
      </c>
      <c r="D143" s="12" t="s">
        <v>3</v>
      </c>
      <c r="E143" s="17" t="s">
        <v>3</v>
      </c>
      <c r="F143" s="125" t="s">
        <v>107</v>
      </c>
      <c r="G143" s="126"/>
      <c r="H143" s="126"/>
      <c r="I143" s="13">
        <v>450</v>
      </c>
      <c r="J143" s="13">
        <v>5000</v>
      </c>
      <c r="K143" s="13">
        <v>5450</v>
      </c>
      <c r="L143" s="13">
        <v>0</v>
      </c>
      <c r="M143" s="13">
        <v>0</v>
      </c>
      <c r="N143" s="13">
        <v>0</v>
      </c>
      <c r="O143" s="13">
        <v>5450</v>
      </c>
      <c r="P143" s="15">
        <v>0</v>
      </c>
      <c r="Q143" s="13">
        <v>12882.25</v>
      </c>
      <c r="R143" s="13">
        <v>0</v>
      </c>
      <c r="S143" s="13">
        <v>12882.25</v>
      </c>
      <c r="T143" s="38">
        <v>-7432.25</v>
      </c>
      <c r="U143" s="16">
        <v>2.3637155963302754</v>
      </c>
      <c r="W143" s="103">
        <f t="shared" si="3"/>
        <v>-7432.25</v>
      </c>
      <c r="X143" s="103">
        <f t="shared" si="4"/>
        <v>0</v>
      </c>
    </row>
    <row r="144" spans="2:24" ht="13.15" hidden="1" customHeight="1" outlineLevel="4" collapsed="1">
      <c r="B144" s="4" t="s">
        <v>3</v>
      </c>
      <c r="C144" s="4" t="s">
        <v>3</v>
      </c>
      <c r="D144" s="12" t="s">
        <v>3</v>
      </c>
      <c r="E144" s="17" t="s">
        <v>3</v>
      </c>
      <c r="F144" s="17" t="s">
        <v>3</v>
      </c>
      <c r="G144" s="125"/>
      <c r="H144" s="126"/>
      <c r="I144" s="18">
        <v>450</v>
      </c>
      <c r="J144" s="18">
        <v>5000</v>
      </c>
      <c r="K144" s="18">
        <v>5450</v>
      </c>
      <c r="L144" s="18">
        <v>0</v>
      </c>
      <c r="M144" s="18">
        <v>0</v>
      </c>
      <c r="N144" s="18">
        <v>0</v>
      </c>
      <c r="O144" s="18">
        <v>5450</v>
      </c>
      <c r="P144" s="20">
        <v>0</v>
      </c>
      <c r="Q144" s="18">
        <v>5439.15</v>
      </c>
      <c r="R144" s="18">
        <v>0</v>
      </c>
      <c r="S144" s="18">
        <v>5439.15</v>
      </c>
      <c r="T144" s="43">
        <v>10.85</v>
      </c>
      <c r="U144" s="20">
        <v>0.99800917431192659</v>
      </c>
      <c r="W144" s="103">
        <f t="shared" si="3"/>
        <v>10.850000000000364</v>
      </c>
      <c r="X144" s="103">
        <f t="shared" si="4"/>
        <v>-3.6415315207705135E-13</v>
      </c>
    </row>
    <row r="145" spans="2:24" ht="13.15" hidden="1" customHeight="1" outlineLevel="4" collapsed="1">
      <c r="B145" s="4" t="s">
        <v>3</v>
      </c>
      <c r="C145" s="4" t="s">
        <v>3</v>
      </c>
      <c r="D145" s="12" t="s">
        <v>3</v>
      </c>
      <c r="E145" s="17" t="s">
        <v>3</v>
      </c>
      <c r="F145" s="17" t="s">
        <v>3</v>
      </c>
      <c r="G145" s="125" t="s">
        <v>48</v>
      </c>
      <c r="H145" s="126"/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20">
        <v>0</v>
      </c>
      <c r="Q145" s="18">
        <v>7443.1</v>
      </c>
      <c r="R145" s="18">
        <v>0</v>
      </c>
      <c r="S145" s="18">
        <v>7443.1</v>
      </c>
      <c r="T145" s="39">
        <v>-7443.1</v>
      </c>
      <c r="U145" s="25">
        <v>-1</v>
      </c>
      <c r="W145" s="103">
        <f t="shared" si="3"/>
        <v>-7443.1</v>
      </c>
      <c r="X145" s="103">
        <f t="shared" si="4"/>
        <v>0</v>
      </c>
    </row>
    <row r="146" spans="2:24" outlineLevel="1" collapsed="1">
      <c r="B146" s="7" t="s">
        <v>3</v>
      </c>
      <c r="C146" s="7" t="s">
        <v>3</v>
      </c>
      <c r="D146" s="133" t="s">
        <v>108</v>
      </c>
      <c r="E146" s="126"/>
      <c r="F146" s="126"/>
      <c r="G146" s="126"/>
      <c r="H146" s="126"/>
      <c r="I146" s="8">
        <v>66178</v>
      </c>
      <c r="J146" s="8">
        <v>22846</v>
      </c>
      <c r="K146" s="8">
        <v>89024</v>
      </c>
      <c r="L146" s="8">
        <v>29778.68</v>
      </c>
      <c r="M146" s="8">
        <v>2018.09</v>
      </c>
      <c r="N146" s="8">
        <v>31796.77</v>
      </c>
      <c r="O146" s="8">
        <v>57227.23</v>
      </c>
      <c r="P146" s="10">
        <v>0.35717076294033068</v>
      </c>
      <c r="Q146" s="8">
        <v>86301.186665999994</v>
      </c>
      <c r="R146" s="8">
        <v>0</v>
      </c>
      <c r="S146" s="8">
        <v>86301.186665999994</v>
      </c>
      <c r="T146" s="41">
        <v>704.72333400000002</v>
      </c>
      <c r="U146" s="11">
        <v>0.99208389497214233</v>
      </c>
    </row>
    <row r="147" spans="2:24" ht="13.15" hidden="1" customHeight="1" outlineLevel="2" collapsed="1">
      <c r="B147" s="4" t="s">
        <v>3</v>
      </c>
      <c r="C147" s="4" t="s">
        <v>3</v>
      </c>
      <c r="D147" s="12" t="s">
        <v>3</v>
      </c>
      <c r="E147" s="132" t="s">
        <v>109</v>
      </c>
      <c r="F147" s="126"/>
      <c r="G147" s="126"/>
      <c r="H147" s="126"/>
      <c r="I147" s="13">
        <v>375</v>
      </c>
      <c r="J147" s="13">
        <v>0</v>
      </c>
      <c r="K147" s="13">
        <v>375</v>
      </c>
      <c r="L147" s="13">
        <v>43.38</v>
      </c>
      <c r="M147" s="13">
        <v>0</v>
      </c>
      <c r="N147" s="13">
        <v>43.38</v>
      </c>
      <c r="O147" s="13">
        <v>331.62</v>
      </c>
      <c r="P147" s="15">
        <v>0.11568000000000001</v>
      </c>
      <c r="Q147" s="13">
        <v>314.933334</v>
      </c>
      <c r="R147" s="13">
        <v>0</v>
      </c>
      <c r="S147" s="13">
        <v>314.933334</v>
      </c>
      <c r="T147" s="42">
        <v>60.066665999999998</v>
      </c>
      <c r="U147" s="16">
        <v>0.83982222399999995</v>
      </c>
    </row>
    <row r="148" spans="2:24" ht="13.15" hidden="1" customHeight="1" outlineLevel="3" collapsed="1">
      <c r="B148" s="4" t="s">
        <v>3</v>
      </c>
      <c r="C148" s="4" t="s">
        <v>3</v>
      </c>
      <c r="D148" s="12" t="s">
        <v>3</v>
      </c>
      <c r="E148" s="17" t="s">
        <v>3</v>
      </c>
      <c r="F148" s="125" t="s">
        <v>110</v>
      </c>
      <c r="G148" s="126"/>
      <c r="H148" s="126"/>
      <c r="I148" s="13">
        <v>375</v>
      </c>
      <c r="J148" s="13">
        <v>0</v>
      </c>
      <c r="K148" s="13">
        <v>375</v>
      </c>
      <c r="L148" s="13">
        <v>43.38</v>
      </c>
      <c r="M148" s="13">
        <v>0</v>
      </c>
      <c r="N148" s="13">
        <v>43.38</v>
      </c>
      <c r="O148" s="13">
        <v>331.62</v>
      </c>
      <c r="P148" s="15">
        <v>0.11568000000000001</v>
      </c>
      <c r="Q148" s="13">
        <v>314.933334</v>
      </c>
      <c r="R148" s="13">
        <v>0</v>
      </c>
      <c r="S148" s="13">
        <v>314.933334</v>
      </c>
      <c r="T148" s="42">
        <v>60.066665999999998</v>
      </c>
      <c r="U148" s="16">
        <v>0.83982222399999995</v>
      </c>
    </row>
    <row r="149" spans="2:24" ht="13.15" hidden="1" customHeight="1" outlineLevel="4" collapsed="1">
      <c r="B149" s="4" t="s">
        <v>3</v>
      </c>
      <c r="C149" s="4" t="s">
        <v>3</v>
      </c>
      <c r="D149" s="12" t="s">
        <v>3</v>
      </c>
      <c r="E149" s="17" t="s">
        <v>3</v>
      </c>
      <c r="F149" s="17" t="s">
        <v>3</v>
      </c>
      <c r="G149" s="125"/>
      <c r="H149" s="126"/>
      <c r="I149" s="18">
        <v>375</v>
      </c>
      <c r="J149" s="18">
        <v>0</v>
      </c>
      <c r="K149" s="18">
        <v>375</v>
      </c>
      <c r="L149" s="18">
        <v>43.38</v>
      </c>
      <c r="M149" s="18">
        <v>0</v>
      </c>
      <c r="N149" s="18">
        <v>43.38</v>
      </c>
      <c r="O149" s="18">
        <v>331.62</v>
      </c>
      <c r="P149" s="20">
        <v>0.11568000000000001</v>
      </c>
      <c r="Q149" s="18">
        <v>314.933334</v>
      </c>
      <c r="R149" s="18">
        <v>0</v>
      </c>
      <c r="S149" s="18">
        <v>314.933334</v>
      </c>
      <c r="T149" s="43">
        <v>60.066665999999998</v>
      </c>
      <c r="U149" s="20">
        <v>0.83982222399999995</v>
      </c>
    </row>
    <row r="150" spans="2:24" ht="13.15" hidden="1" customHeight="1" outlineLevel="2" collapsed="1">
      <c r="B150" s="4" t="s">
        <v>3</v>
      </c>
      <c r="C150" s="4" t="s">
        <v>3</v>
      </c>
      <c r="D150" s="12" t="s">
        <v>3</v>
      </c>
      <c r="E150" s="132" t="s">
        <v>111</v>
      </c>
      <c r="F150" s="126"/>
      <c r="G150" s="126"/>
      <c r="H150" s="126"/>
      <c r="I150" s="13">
        <v>142</v>
      </c>
      <c r="J150" s="13">
        <v>0</v>
      </c>
      <c r="K150" s="13">
        <v>142</v>
      </c>
      <c r="L150" s="13">
        <v>120.34</v>
      </c>
      <c r="M150" s="13">
        <v>0</v>
      </c>
      <c r="N150" s="13">
        <v>120.34</v>
      </c>
      <c r="O150" s="13">
        <v>21.66</v>
      </c>
      <c r="P150" s="15">
        <v>0.84746478873239439</v>
      </c>
      <c r="Q150" s="13">
        <v>311.61</v>
      </c>
      <c r="R150" s="13">
        <v>0</v>
      </c>
      <c r="S150" s="13">
        <v>311.61</v>
      </c>
      <c r="T150" s="38">
        <v>-169.61</v>
      </c>
      <c r="U150" s="16">
        <v>2.1944366197183101</v>
      </c>
    </row>
    <row r="151" spans="2:24" ht="13.15" hidden="1" customHeight="1" outlineLevel="3" collapsed="1">
      <c r="B151" s="4" t="s">
        <v>3</v>
      </c>
      <c r="C151" s="4" t="s">
        <v>3</v>
      </c>
      <c r="D151" s="12" t="s">
        <v>3</v>
      </c>
      <c r="E151" s="17" t="s">
        <v>3</v>
      </c>
      <c r="F151" s="125" t="s">
        <v>112</v>
      </c>
      <c r="G151" s="126"/>
      <c r="H151" s="126"/>
      <c r="I151" s="13">
        <v>142</v>
      </c>
      <c r="J151" s="13">
        <v>0</v>
      </c>
      <c r="K151" s="13">
        <v>142</v>
      </c>
      <c r="L151" s="13">
        <v>120.34</v>
      </c>
      <c r="M151" s="13">
        <v>0</v>
      </c>
      <c r="N151" s="13">
        <v>120.34</v>
      </c>
      <c r="O151" s="13">
        <v>21.66</v>
      </c>
      <c r="P151" s="15">
        <v>0.84746478873239439</v>
      </c>
      <c r="Q151" s="13">
        <v>311.61</v>
      </c>
      <c r="R151" s="13">
        <v>0</v>
      </c>
      <c r="S151" s="13">
        <v>311.61</v>
      </c>
      <c r="T151" s="38">
        <v>-169.61</v>
      </c>
      <c r="U151" s="16">
        <v>2.1944366197183101</v>
      </c>
    </row>
    <row r="152" spans="2:24" ht="13.15" hidden="1" customHeight="1" outlineLevel="4" collapsed="1">
      <c r="B152" s="4" t="s">
        <v>3</v>
      </c>
      <c r="C152" s="4" t="s">
        <v>3</v>
      </c>
      <c r="D152" s="12" t="s">
        <v>3</v>
      </c>
      <c r="E152" s="17" t="s">
        <v>3</v>
      </c>
      <c r="F152" s="17" t="s">
        <v>3</v>
      </c>
      <c r="G152" s="125"/>
      <c r="H152" s="126"/>
      <c r="I152" s="18">
        <v>142</v>
      </c>
      <c r="J152" s="18">
        <v>0</v>
      </c>
      <c r="K152" s="18">
        <v>142</v>
      </c>
      <c r="L152" s="18">
        <v>120.34</v>
      </c>
      <c r="M152" s="18">
        <v>0</v>
      </c>
      <c r="N152" s="18">
        <v>120.34</v>
      </c>
      <c r="O152" s="18">
        <v>21.66</v>
      </c>
      <c r="P152" s="20">
        <v>0.84746478873239439</v>
      </c>
      <c r="Q152" s="18">
        <v>311.61</v>
      </c>
      <c r="R152" s="18">
        <v>0</v>
      </c>
      <c r="S152" s="18">
        <v>311.61</v>
      </c>
      <c r="T152" s="39">
        <v>-169.61</v>
      </c>
      <c r="U152" s="20">
        <v>2.1944366197183101</v>
      </c>
    </row>
    <row r="153" spans="2:24" ht="13.15" hidden="1" customHeight="1" outlineLevel="2" collapsed="1">
      <c r="B153" s="4" t="s">
        <v>3</v>
      </c>
      <c r="C153" s="4" t="s">
        <v>3</v>
      </c>
      <c r="D153" s="12" t="s">
        <v>3</v>
      </c>
      <c r="E153" s="132" t="s">
        <v>113</v>
      </c>
      <c r="F153" s="126"/>
      <c r="G153" s="126"/>
      <c r="H153" s="126"/>
      <c r="I153" s="13">
        <v>65661</v>
      </c>
      <c r="J153" s="13">
        <v>17846</v>
      </c>
      <c r="K153" s="13">
        <v>83507</v>
      </c>
      <c r="L153" s="13">
        <v>29516.92</v>
      </c>
      <c r="M153" s="13">
        <v>2018.09</v>
      </c>
      <c r="N153" s="13">
        <v>31535.01</v>
      </c>
      <c r="O153" s="13">
        <v>51971.99</v>
      </c>
      <c r="P153" s="15">
        <v>0.37763313255176212</v>
      </c>
      <c r="Q153" s="13">
        <v>77645.409998999996</v>
      </c>
      <c r="R153" s="13">
        <v>0</v>
      </c>
      <c r="S153" s="13">
        <v>77645.409998999996</v>
      </c>
      <c r="T153" s="42">
        <v>3843.5000009999999</v>
      </c>
      <c r="U153" s="16">
        <v>0.95397391834217493</v>
      </c>
    </row>
    <row r="154" spans="2:24" ht="13.15" hidden="1" customHeight="1" outlineLevel="3" collapsed="1">
      <c r="B154" s="4" t="s">
        <v>3</v>
      </c>
      <c r="C154" s="4" t="s">
        <v>3</v>
      </c>
      <c r="D154" s="12" t="s">
        <v>3</v>
      </c>
      <c r="E154" s="17" t="s">
        <v>3</v>
      </c>
      <c r="F154" s="125" t="s">
        <v>114</v>
      </c>
      <c r="G154" s="126"/>
      <c r="H154" s="126"/>
      <c r="I154" s="13">
        <v>13550</v>
      </c>
      <c r="J154" s="13">
        <v>7457</v>
      </c>
      <c r="K154" s="13">
        <v>21007</v>
      </c>
      <c r="L154" s="13">
        <v>6013.77</v>
      </c>
      <c r="M154" s="13">
        <v>2018.09</v>
      </c>
      <c r="N154" s="13">
        <v>8031.86</v>
      </c>
      <c r="O154" s="13">
        <v>12975.14</v>
      </c>
      <c r="P154" s="15">
        <v>0.38234207645070689</v>
      </c>
      <c r="Q154" s="13">
        <v>15437.323333</v>
      </c>
      <c r="R154" s="13">
        <v>0</v>
      </c>
      <c r="S154" s="13">
        <v>15437.323333</v>
      </c>
      <c r="T154" s="42">
        <v>3551.586667</v>
      </c>
      <c r="U154" s="16">
        <v>0.83093318098728997</v>
      </c>
    </row>
    <row r="155" spans="2:24" ht="13.15" hidden="1" customHeight="1" outlineLevel="4" collapsed="1">
      <c r="B155" s="4" t="s">
        <v>3</v>
      </c>
      <c r="C155" s="4" t="s">
        <v>3</v>
      </c>
      <c r="D155" s="12" t="s">
        <v>3</v>
      </c>
      <c r="E155" s="17" t="s">
        <v>3</v>
      </c>
      <c r="F155" s="17" t="s">
        <v>3</v>
      </c>
      <c r="G155" s="125"/>
      <c r="H155" s="126"/>
      <c r="I155" s="18">
        <v>10500</v>
      </c>
      <c r="J155" s="18">
        <v>6168</v>
      </c>
      <c r="K155" s="18">
        <v>16668</v>
      </c>
      <c r="L155" s="19">
        <v>-5921.35</v>
      </c>
      <c r="M155" s="18">
        <v>2018.09</v>
      </c>
      <c r="N155" s="19">
        <v>-3903.26</v>
      </c>
      <c r="O155" s="18">
        <v>20571.259999999998</v>
      </c>
      <c r="P155" s="25">
        <v>-0.23417686585073194</v>
      </c>
      <c r="Q155" s="19">
        <v>-411.873334</v>
      </c>
      <c r="R155" s="18">
        <v>0</v>
      </c>
      <c r="S155" s="19">
        <v>-411.873334</v>
      </c>
      <c r="T155" s="43">
        <v>15061.783334</v>
      </c>
      <c r="U155" s="20">
        <v>9.6365290736741063E-2</v>
      </c>
    </row>
    <row r="156" spans="2:24" ht="13.15" hidden="1" customHeight="1" outlineLevel="4" collapsed="1">
      <c r="B156" s="4" t="s">
        <v>3</v>
      </c>
      <c r="C156" s="4" t="s">
        <v>3</v>
      </c>
      <c r="D156" s="12" t="s">
        <v>3</v>
      </c>
      <c r="E156" s="17" t="s">
        <v>3</v>
      </c>
      <c r="F156" s="17" t="s">
        <v>3</v>
      </c>
      <c r="G156" s="125" t="s">
        <v>100</v>
      </c>
      <c r="H156" s="126"/>
      <c r="I156" s="18">
        <v>0</v>
      </c>
      <c r="J156" s="18">
        <v>1070</v>
      </c>
      <c r="K156" s="18">
        <v>1070</v>
      </c>
      <c r="L156" s="18">
        <v>0</v>
      </c>
      <c r="M156" s="18">
        <v>0</v>
      </c>
      <c r="N156" s="18">
        <v>0</v>
      </c>
      <c r="O156" s="18">
        <v>1070</v>
      </c>
      <c r="P156" s="20">
        <v>0</v>
      </c>
      <c r="Q156" s="18">
        <v>2063.69</v>
      </c>
      <c r="R156" s="18">
        <v>0</v>
      </c>
      <c r="S156" s="18">
        <v>2063.69</v>
      </c>
      <c r="T156" s="39">
        <v>-993.69</v>
      </c>
      <c r="U156" s="20">
        <v>1.9286822429906543</v>
      </c>
    </row>
    <row r="157" spans="2:24" ht="13.15" hidden="1" customHeight="1" outlineLevel="4" collapsed="1">
      <c r="B157" s="4" t="s">
        <v>3</v>
      </c>
      <c r="C157" s="4" t="s">
        <v>3</v>
      </c>
      <c r="D157" s="12" t="s">
        <v>3</v>
      </c>
      <c r="E157" s="17" t="s">
        <v>3</v>
      </c>
      <c r="F157" s="17" t="s">
        <v>3</v>
      </c>
      <c r="G157" s="125" t="s">
        <v>115</v>
      </c>
      <c r="H157" s="126"/>
      <c r="I157" s="18">
        <v>0</v>
      </c>
      <c r="J157" s="18">
        <v>219</v>
      </c>
      <c r="K157" s="18">
        <v>219</v>
      </c>
      <c r="L157" s="18">
        <v>0</v>
      </c>
      <c r="M157" s="18">
        <v>0</v>
      </c>
      <c r="N157" s="18">
        <v>0</v>
      </c>
      <c r="O157" s="18">
        <v>219</v>
      </c>
      <c r="P157" s="20">
        <v>0</v>
      </c>
      <c r="Q157" s="18">
        <v>0</v>
      </c>
      <c r="R157" s="18">
        <v>0</v>
      </c>
      <c r="S157" s="18">
        <v>0</v>
      </c>
      <c r="T157" s="43">
        <v>219</v>
      </c>
      <c r="U157" s="20">
        <v>0</v>
      </c>
    </row>
    <row r="158" spans="2:24" ht="13.15" hidden="1" customHeight="1" outlineLevel="4" collapsed="1">
      <c r="B158" s="4" t="s">
        <v>3</v>
      </c>
      <c r="C158" s="4" t="s">
        <v>3</v>
      </c>
      <c r="D158" s="12" t="s">
        <v>3</v>
      </c>
      <c r="E158" s="17" t="s">
        <v>3</v>
      </c>
      <c r="F158" s="17" t="s">
        <v>3</v>
      </c>
      <c r="G158" s="125" t="s">
        <v>48</v>
      </c>
      <c r="H158" s="126"/>
      <c r="I158" s="18">
        <v>3050</v>
      </c>
      <c r="J158" s="18">
        <v>0</v>
      </c>
      <c r="K158" s="18">
        <v>3050</v>
      </c>
      <c r="L158" s="18">
        <v>11935.12</v>
      </c>
      <c r="M158" s="18">
        <v>0</v>
      </c>
      <c r="N158" s="18">
        <v>11935.12</v>
      </c>
      <c r="O158" s="19">
        <v>-8885.1200000000008</v>
      </c>
      <c r="P158" s="20">
        <v>3.9131540983606556</v>
      </c>
      <c r="Q158" s="18">
        <v>13785.506667</v>
      </c>
      <c r="R158" s="18">
        <v>0</v>
      </c>
      <c r="S158" s="18">
        <v>13785.506667</v>
      </c>
      <c r="T158" s="39">
        <v>-10735.506667</v>
      </c>
      <c r="U158" s="20">
        <v>4.5198382514754094</v>
      </c>
    </row>
    <row r="159" spans="2:24" ht="13.15" hidden="1" customHeight="1" outlineLevel="3" collapsed="1">
      <c r="B159" s="4" t="s">
        <v>3</v>
      </c>
      <c r="C159" s="4" t="s">
        <v>3</v>
      </c>
      <c r="D159" s="12" t="s">
        <v>3</v>
      </c>
      <c r="E159" s="17" t="s">
        <v>3</v>
      </c>
      <c r="F159" s="125" t="s">
        <v>116</v>
      </c>
      <c r="G159" s="126"/>
      <c r="H159" s="126"/>
      <c r="I159" s="13">
        <v>2200</v>
      </c>
      <c r="J159" s="13">
        <v>0</v>
      </c>
      <c r="K159" s="13">
        <v>2200</v>
      </c>
      <c r="L159" s="13">
        <v>0</v>
      </c>
      <c r="M159" s="13">
        <v>0</v>
      </c>
      <c r="N159" s="13">
        <v>0</v>
      </c>
      <c r="O159" s="13">
        <v>2200</v>
      </c>
      <c r="P159" s="15">
        <v>0</v>
      </c>
      <c r="Q159" s="13">
        <v>2139.12</v>
      </c>
      <c r="R159" s="13">
        <v>0</v>
      </c>
      <c r="S159" s="13">
        <v>2139.12</v>
      </c>
      <c r="T159" s="42">
        <v>60.88</v>
      </c>
      <c r="U159" s="16">
        <v>0.97232727272727271</v>
      </c>
    </row>
    <row r="160" spans="2:24" ht="13.15" hidden="1" customHeight="1" outlineLevel="4" collapsed="1">
      <c r="B160" s="4" t="s">
        <v>3</v>
      </c>
      <c r="C160" s="4" t="s">
        <v>3</v>
      </c>
      <c r="D160" s="12" t="s">
        <v>3</v>
      </c>
      <c r="E160" s="17" t="s">
        <v>3</v>
      </c>
      <c r="F160" s="17" t="s">
        <v>3</v>
      </c>
      <c r="G160" s="125"/>
      <c r="H160" s="126"/>
      <c r="I160" s="18">
        <v>2200</v>
      </c>
      <c r="J160" s="18">
        <v>0</v>
      </c>
      <c r="K160" s="18">
        <v>2200</v>
      </c>
      <c r="L160" s="18">
        <v>0</v>
      </c>
      <c r="M160" s="18">
        <v>0</v>
      </c>
      <c r="N160" s="18">
        <v>0</v>
      </c>
      <c r="O160" s="18">
        <v>2200</v>
      </c>
      <c r="P160" s="20">
        <v>0</v>
      </c>
      <c r="Q160" s="18">
        <v>2139.12</v>
      </c>
      <c r="R160" s="18">
        <v>0</v>
      </c>
      <c r="S160" s="18">
        <v>2139.12</v>
      </c>
      <c r="T160" s="43">
        <v>60.88</v>
      </c>
      <c r="U160" s="20">
        <v>0.97232727272727271</v>
      </c>
    </row>
    <row r="161" spans="2:21" ht="13.15" hidden="1" customHeight="1" outlineLevel="3" collapsed="1">
      <c r="B161" s="4" t="s">
        <v>3</v>
      </c>
      <c r="C161" s="4" t="s">
        <v>3</v>
      </c>
      <c r="D161" s="12" t="s">
        <v>3</v>
      </c>
      <c r="E161" s="17" t="s">
        <v>3</v>
      </c>
      <c r="F161" s="125" t="s">
        <v>117</v>
      </c>
      <c r="G161" s="126"/>
      <c r="H161" s="126"/>
      <c r="I161" s="13">
        <v>750</v>
      </c>
      <c r="J161" s="13">
        <v>0</v>
      </c>
      <c r="K161" s="13">
        <v>750</v>
      </c>
      <c r="L161" s="13">
        <v>70.63</v>
      </c>
      <c r="M161" s="13">
        <v>0</v>
      </c>
      <c r="N161" s="13">
        <v>70.63</v>
      </c>
      <c r="O161" s="13">
        <v>679.37</v>
      </c>
      <c r="P161" s="15">
        <v>9.4173333333333331E-2</v>
      </c>
      <c r="Q161" s="13">
        <v>392.35333400000002</v>
      </c>
      <c r="R161" s="13">
        <v>0</v>
      </c>
      <c r="S161" s="13">
        <v>392.35333400000002</v>
      </c>
      <c r="T161" s="42">
        <v>357.64666599999998</v>
      </c>
      <c r="U161" s="16">
        <v>0.52313777866666666</v>
      </c>
    </row>
    <row r="162" spans="2:21" ht="13.15" hidden="1" customHeight="1" outlineLevel="4" collapsed="1">
      <c r="B162" s="4" t="s">
        <v>3</v>
      </c>
      <c r="C162" s="4" t="s">
        <v>3</v>
      </c>
      <c r="D162" s="12" t="s">
        <v>3</v>
      </c>
      <c r="E162" s="17" t="s">
        <v>3</v>
      </c>
      <c r="F162" s="17" t="s">
        <v>3</v>
      </c>
      <c r="G162" s="125"/>
      <c r="H162" s="126"/>
      <c r="I162" s="18">
        <v>750</v>
      </c>
      <c r="J162" s="18">
        <v>0</v>
      </c>
      <c r="K162" s="18">
        <v>750</v>
      </c>
      <c r="L162" s="18">
        <v>70.63</v>
      </c>
      <c r="M162" s="18">
        <v>0</v>
      </c>
      <c r="N162" s="18">
        <v>70.63</v>
      </c>
      <c r="O162" s="18">
        <v>679.37</v>
      </c>
      <c r="P162" s="20">
        <v>9.4173333333333331E-2</v>
      </c>
      <c r="Q162" s="18">
        <v>392.35333400000002</v>
      </c>
      <c r="R162" s="18">
        <v>0</v>
      </c>
      <c r="S162" s="18">
        <v>392.35333400000002</v>
      </c>
      <c r="T162" s="43">
        <v>357.64666599999998</v>
      </c>
      <c r="U162" s="20">
        <v>0.52313777866666666</v>
      </c>
    </row>
    <row r="163" spans="2:21" ht="13.15" hidden="1" customHeight="1" outlineLevel="3" collapsed="1">
      <c r="B163" s="4" t="s">
        <v>3</v>
      </c>
      <c r="C163" s="4" t="s">
        <v>3</v>
      </c>
      <c r="D163" s="12" t="s">
        <v>3</v>
      </c>
      <c r="E163" s="17" t="s">
        <v>3</v>
      </c>
      <c r="F163" s="125" t="s">
        <v>118</v>
      </c>
      <c r="G163" s="126"/>
      <c r="H163" s="126"/>
      <c r="I163" s="13">
        <v>375</v>
      </c>
      <c r="J163" s="13">
        <v>0</v>
      </c>
      <c r="K163" s="13">
        <v>375</v>
      </c>
      <c r="L163" s="13">
        <v>0</v>
      </c>
      <c r="M163" s="13">
        <v>0</v>
      </c>
      <c r="N163" s="13">
        <v>0</v>
      </c>
      <c r="O163" s="13">
        <v>375</v>
      </c>
      <c r="P163" s="15">
        <v>0</v>
      </c>
      <c r="Q163" s="13">
        <v>293.57</v>
      </c>
      <c r="R163" s="13">
        <v>0</v>
      </c>
      <c r="S163" s="13">
        <v>293.57</v>
      </c>
      <c r="T163" s="42">
        <v>81.430000000000007</v>
      </c>
      <c r="U163" s="16">
        <v>0.78285333333333329</v>
      </c>
    </row>
    <row r="164" spans="2:21" ht="13.15" hidden="1" customHeight="1" outlineLevel="4" collapsed="1">
      <c r="B164" s="4" t="s">
        <v>3</v>
      </c>
      <c r="C164" s="4" t="s">
        <v>3</v>
      </c>
      <c r="D164" s="12" t="s">
        <v>3</v>
      </c>
      <c r="E164" s="17" t="s">
        <v>3</v>
      </c>
      <c r="F164" s="17" t="s">
        <v>3</v>
      </c>
      <c r="G164" s="125"/>
      <c r="H164" s="126"/>
      <c r="I164" s="18">
        <v>375</v>
      </c>
      <c r="J164" s="18">
        <v>0</v>
      </c>
      <c r="K164" s="18">
        <v>375</v>
      </c>
      <c r="L164" s="18">
        <v>0</v>
      </c>
      <c r="M164" s="18">
        <v>0</v>
      </c>
      <c r="N164" s="18">
        <v>0</v>
      </c>
      <c r="O164" s="18">
        <v>375</v>
      </c>
      <c r="P164" s="20">
        <v>0</v>
      </c>
      <c r="Q164" s="18">
        <v>293.57</v>
      </c>
      <c r="R164" s="18">
        <v>0</v>
      </c>
      <c r="S164" s="18">
        <v>293.57</v>
      </c>
      <c r="T164" s="43">
        <v>81.430000000000007</v>
      </c>
      <c r="U164" s="20">
        <v>0.78285333333333329</v>
      </c>
    </row>
    <row r="165" spans="2:21" ht="13.15" hidden="1" customHeight="1" outlineLevel="3" collapsed="1">
      <c r="B165" s="4" t="s">
        <v>3</v>
      </c>
      <c r="C165" s="4" t="s">
        <v>3</v>
      </c>
      <c r="D165" s="12" t="s">
        <v>3</v>
      </c>
      <c r="E165" s="17" t="s">
        <v>3</v>
      </c>
      <c r="F165" s="125" t="s">
        <v>119</v>
      </c>
      <c r="G165" s="126"/>
      <c r="H165" s="126"/>
      <c r="I165" s="13">
        <v>136</v>
      </c>
      <c r="J165" s="13">
        <v>0</v>
      </c>
      <c r="K165" s="13">
        <v>136</v>
      </c>
      <c r="L165" s="13">
        <v>0</v>
      </c>
      <c r="M165" s="13">
        <v>0</v>
      </c>
      <c r="N165" s="13">
        <v>0</v>
      </c>
      <c r="O165" s="13">
        <v>136</v>
      </c>
      <c r="P165" s="15">
        <v>0</v>
      </c>
      <c r="Q165" s="13">
        <v>165</v>
      </c>
      <c r="R165" s="13">
        <v>0</v>
      </c>
      <c r="S165" s="13">
        <v>165</v>
      </c>
      <c r="T165" s="38">
        <v>-29</v>
      </c>
      <c r="U165" s="16">
        <v>1.213235294117647</v>
      </c>
    </row>
    <row r="166" spans="2:21" ht="13.15" hidden="1" customHeight="1" outlineLevel="4" collapsed="1">
      <c r="B166" s="4" t="s">
        <v>3</v>
      </c>
      <c r="C166" s="4" t="s">
        <v>3</v>
      </c>
      <c r="D166" s="12" t="s">
        <v>3</v>
      </c>
      <c r="E166" s="17" t="s">
        <v>3</v>
      </c>
      <c r="F166" s="17" t="s">
        <v>3</v>
      </c>
      <c r="G166" s="125"/>
      <c r="H166" s="126"/>
      <c r="I166" s="18">
        <v>136</v>
      </c>
      <c r="J166" s="18">
        <v>0</v>
      </c>
      <c r="K166" s="18">
        <v>136</v>
      </c>
      <c r="L166" s="18">
        <v>0</v>
      </c>
      <c r="M166" s="18">
        <v>0</v>
      </c>
      <c r="N166" s="18">
        <v>0</v>
      </c>
      <c r="O166" s="18">
        <v>136</v>
      </c>
      <c r="P166" s="20">
        <v>0</v>
      </c>
      <c r="Q166" s="18">
        <v>165</v>
      </c>
      <c r="R166" s="18">
        <v>0</v>
      </c>
      <c r="S166" s="18">
        <v>165</v>
      </c>
      <c r="T166" s="39">
        <v>-29</v>
      </c>
      <c r="U166" s="20">
        <v>1.213235294117647</v>
      </c>
    </row>
    <row r="167" spans="2:21" ht="13.15" hidden="1" customHeight="1" outlineLevel="3" collapsed="1">
      <c r="B167" s="4" t="s">
        <v>3</v>
      </c>
      <c r="C167" s="4" t="s">
        <v>3</v>
      </c>
      <c r="D167" s="12" t="s">
        <v>3</v>
      </c>
      <c r="E167" s="17" t="s">
        <v>3</v>
      </c>
      <c r="F167" s="125" t="s">
        <v>120</v>
      </c>
      <c r="G167" s="126"/>
      <c r="H167" s="126"/>
      <c r="I167" s="13">
        <v>44650</v>
      </c>
      <c r="J167" s="13">
        <v>10389</v>
      </c>
      <c r="K167" s="13">
        <v>55039</v>
      </c>
      <c r="L167" s="13">
        <v>22730</v>
      </c>
      <c r="M167" s="13">
        <v>0</v>
      </c>
      <c r="N167" s="13">
        <v>22730</v>
      </c>
      <c r="O167" s="13">
        <v>32309</v>
      </c>
      <c r="P167" s="15">
        <v>0.41297988698922583</v>
      </c>
      <c r="Q167" s="13">
        <v>55896.876665999996</v>
      </c>
      <c r="R167" s="13">
        <v>0</v>
      </c>
      <c r="S167" s="13">
        <v>55896.876665999996</v>
      </c>
      <c r="T167" s="38">
        <v>-857.876666</v>
      </c>
      <c r="U167" s="16">
        <v>1.0155867051726957</v>
      </c>
    </row>
    <row r="168" spans="2:21" ht="13.15" hidden="1" customHeight="1" outlineLevel="4" collapsed="1">
      <c r="B168" s="4" t="s">
        <v>3</v>
      </c>
      <c r="C168" s="4" t="s">
        <v>3</v>
      </c>
      <c r="D168" s="12" t="s">
        <v>3</v>
      </c>
      <c r="E168" s="17" t="s">
        <v>3</v>
      </c>
      <c r="F168" s="17" t="s">
        <v>3</v>
      </c>
      <c r="G168" s="125"/>
      <c r="H168" s="126"/>
      <c r="I168" s="18">
        <v>44650</v>
      </c>
      <c r="J168" s="18">
        <v>10389</v>
      </c>
      <c r="K168" s="18">
        <v>55039</v>
      </c>
      <c r="L168" s="18">
        <v>22730</v>
      </c>
      <c r="M168" s="18">
        <v>0</v>
      </c>
      <c r="N168" s="18">
        <v>22730</v>
      </c>
      <c r="O168" s="18">
        <v>32309</v>
      </c>
      <c r="P168" s="20">
        <v>0.41297988698922583</v>
      </c>
      <c r="Q168" s="18">
        <v>53023.726666000002</v>
      </c>
      <c r="R168" s="18">
        <v>0</v>
      </c>
      <c r="S168" s="18">
        <v>53023.726666000002</v>
      </c>
      <c r="T168" s="43">
        <v>2015.273334</v>
      </c>
      <c r="U168" s="20">
        <v>0.96338463028034671</v>
      </c>
    </row>
    <row r="169" spans="2:21" ht="13.15" hidden="1" customHeight="1" outlineLevel="4" collapsed="1">
      <c r="B169" s="4" t="s">
        <v>3</v>
      </c>
      <c r="C169" s="4" t="s">
        <v>3</v>
      </c>
      <c r="D169" s="12" t="s">
        <v>3</v>
      </c>
      <c r="E169" s="17" t="s">
        <v>3</v>
      </c>
      <c r="F169" s="17" t="s">
        <v>3</v>
      </c>
      <c r="G169" s="125" t="s">
        <v>100</v>
      </c>
      <c r="H169" s="126"/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20">
        <v>0</v>
      </c>
      <c r="Q169" s="18">
        <v>2873.15</v>
      </c>
      <c r="R169" s="18">
        <v>0</v>
      </c>
      <c r="S169" s="18">
        <v>2873.15</v>
      </c>
      <c r="T169" s="39">
        <v>-2873.15</v>
      </c>
      <c r="U169" s="25">
        <v>-1</v>
      </c>
    </row>
    <row r="170" spans="2:21" ht="13.15" hidden="1" customHeight="1" outlineLevel="3" collapsed="1">
      <c r="B170" s="4" t="s">
        <v>3</v>
      </c>
      <c r="C170" s="4" t="s">
        <v>3</v>
      </c>
      <c r="D170" s="12" t="s">
        <v>3</v>
      </c>
      <c r="E170" s="17" t="s">
        <v>3</v>
      </c>
      <c r="F170" s="125" t="s">
        <v>121</v>
      </c>
      <c r="G170" s="126"/>
      <c r="H170" s="126"/>
      <c r="I170" s="13">
        <v>4000</v>
      </c>
      <c r="J170" s="13">
        <v>0</v>
      </c>
      <c r="K170" s="13">
        <v>4000</v>
      </c>
      <c r="L170" s="13">
        <v>702.52</v>
      </c>
      <c r="M170" s="13">
        <v>0</v>
      </c>
      <c r="N170" s="13">
        <v>702.52</v>
      </c>
      <c r="O170" s="13">
        <v>3297.48</v>
      </c>
      <c r="P170" s="15">
        <v>0.17563000000000001</v>
      </c>
      <c r="Q170" s="13">
        <v>3321.1666660000001</v>
      </c>
      <c r="R170" s="13">
        <v>0</v>
      </c>
      <c r="S170" s="13">
        <v>3321.1666660000001</v>
      </c>
      <c r="T170" s="42">
        <v>678.83333400000004</v>
      </c>
      <c r="U170" s="16">
        <v>0.83029166649999997</v>
      </c>
    </row>
    <row r="171" spans="2:21" ht="13.15" hidden="1" customHeight="1" outlineLevel="4" collapsed="1">
      <c r="B171" s="4" t="s">
        <v>3</v>
      </c>
      <c r="C171" s="4" t="s">
        <v>3</v>
      </c>
      <c r="D171" s="12" t="s">
        <v>3</v>
      </c>
      <c r="E171" s="17" t="s">
        <v>3</v>
      </c>
      <c r="F171" s="17" t="s">
        <v>3</v>
      </c>
      <c r="G171" s="125" t="s">
        <v>48</v>
      </c>
      <c r="H171" s="126"/>
      <c r="I171" s="18">
        <v>4000</v>
      </c>
      <c r="J171" s="18">
        <v>0</v>
      </c>
      <c r="K171" s="18">
        <v>4000</v>
      </c>
      <c r="L171" s="18">
        <v>702.52</v>
      </c>
      <c r="M171" s="18">
        <v>0</v>
      </c>
      <c r="N171" s="18">
        <v>702.52</v>
      </c>
      <c r="O171" s="18">
        <v>3297.48</v>
      </c>
      <c r="P171" s="20">
        <v>0.17563000000000001</v>
      </c>
      <c r="Q171" s="18">
        <v>3321.1666660000001</v>
      </c>
      <c r="R171" s="18">
        <v>0</v>
      </c>
      <c r="S171" s="18">
        <v>3321.1666660000001</v>
      </c>
      <c r="T171" s="43">
        <v>678.83333400000004</v>
      </c>
      <c r="U171" s="20">
        <v>0.83029166649999997</v>
      </c>
    </row>
    <row r="172" spans="2:21" ht="13.15" hidden="1" customHeight="1" outlineLevel="2" collapsed="1">
      <c r="B172" s="4" t="s">
        <v>3</v>
      </c>
      <c r="C172" s="4" t="s">
        <v>3</v>
      </c>
      <c r="D172" s="12" t="s">
        <v>3</v>
      </c>
      <c r="E172" s="132" t="s">
        <v>122</v>
      </c>
      <c r="F172" s="126"/>
      <c r="G172" s="126"/>
      <c r="H172" s="126"/>
      <c r="I172" s="13">
        <v>0</v>
      </c>
      <c r="J172" s="13">
        <v>5000</v>
      </c>
      <c r="K172" s="13">
        <v>5000</v>
      </c>
      <c r="L172" s="13">
        <v>98.04</v>
      </c>
      <c r="M172" s="13">
        <v>0</v>
      </c>
      <c r="N172" s="13">
        <v>98.04</v>
      </c>
      <c r="O172" s="13">
        <v>4901.96</v>
      </c>
      <c r="P172" s="15">
        <v>1.9608E-2</v>
      </c>
      <c r="Q172" s="13">
        <v>8029.2333330000001</v>
      </c>
      <c r="R172" s="13">
        <v>0</v>
      </c>
      <c r="S172" s="13">
        <v>8029.2333330000001</v>
      </c>
      <c r="T172" s="38">
        <v>-3029.2333330000001</v>
      </c>
      <c r="U172" s="16">
        <v>1.6058466666</v>
      </c>
    </row>
    <row r="173" spans="2:21" ht="13.15" hidden="1" customHeight="1" outlineLevel="3" collapsed="1">
      <c r="B173" s="4" t="s">
        <v>3</v>
      </c>
      <c r="C173" s="4" t="s">
        <v>3</v>
      </c>
      <c r="D173" s="12" t="s">
        <v>3</v>
      </c>
      <c r="E173" s="17" t="s">
        <v>3</v>
      </c>
      <c r="F173" s="125" t="s">
        <v>123</v>
      </c>
      <c r="G173" s="126"/>
      <c r="H173" s="126"/>
      <c r="I173" s="13">
        <v>0</v>
      </c>
      <c r="J173" s="13">
        <v>5000</v>
      </c>
      <c r="K173" s="13">
        <v>5000</v>
      </c>
      <c r="L173" s="13">
        <v>98.04</v>
      </c>
      <c r="M173" s="13">
        <v>0</v>
      </c>
      <c r="N173" s="13">
        <v>98.04</v>
      </c>
      <c r="O173" s="13">
        <v>4901.96</v>
      </c>
      <c r="P173" s="15">
        <v>1.9608E-2</v>
      </c>
      <c r="Q173" s="13">
        <v>8029.2333330000001</v>
      </c>
      <c r="R173" s="13">
        <v>0</v>
      </c>
      <c r="S173" s="13">
        <v>8029.2333330000001</v>
      </c>
      <c r="T173" s="38">
        <v>-3029.2333330000001</v>
      </c>
      <c r="U173" s="16">
        <v>1.6058466666</v>
      </c>
    </row>
    <row r="174" spans="2:21" ht="13.15" hidden="1" customHeight="1" outlineLevel="4" collapsed="1">
      <c r="B174" s="4" t="s">
        <v>3</v>
      </c>
      <c r="C174" s="4" t="s">
        <v>3</v>
      </c>
      <c r="D174" s="12" t="s">
        <v>3</v>
      </c>
      <c r="E174" s="17" t="s">
        <v>3</v>
      </c>
      <c r="F174" s="17" t="s">
        <v>3</v>
      </c>
      <c r="G174" s="125"/>
      <c r="H174" s="126"/>
      <c r="I174" s="18">
        <v>0</v>
      </c>
      <c r="J174" s="18">
        <v>5000</v>
      </c>
      <c r="K174" s="18">
        <v>5000</v>
      </c>
      <c r="L174" s="18">
        <v>98.04</v>
      </c>
      <c r="M174" s="18">
        <v>0</v>
      </c>
      <c r="N174" s="18">
        <v>98.04</v>
      </c>
      <c r="O174" s="18">
        <v>4901.96</v>
      </c>
      <c r="P174" s="20">
        <v>1.9608E-2</v>
      </c>
      <c r="Q174" s="18">
        <v>5029.2333330000001</v>
      </c>
      <c r="R174" s="18">
        <v>0</v>
      </c>
      <c r="S174" s="18">
        <v>5029.2333330000001</v>
      </c>
      <c r="T174" s="39">
        <v>-29.233332999999998</v>
      </c>
      <c r="U174" s="20">
        <v>1.0058466666000001</v>
      </c>
    </row>
    <row r="175" spans="2:21" ht="13.15" hidden="1" customHeight="1" outlineLevel="4" collapsed="1">
      <c r="B175" s="4" t="s">
        <v>3</v>
      </c>
      <c r="C175" s="4" t="s">
        <v>3</v>
      </c>
      <c r="D175" s="12" t="s">
        <v>3</v>
      </c>
      <c r="E175" s="17" t="s">
        <v>3</v>
      </c>
      <c r="F175" s="17" t="s">
        <v>3</v>
      </c>
      <c r="G175" s="125" t="s">
        <v>100</v>
      </c>
      <c r="H175" s="126"/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20">
        <v>0</v>
      </c>
      <c r="Q175" s="18">
        <v>3000</v>
      </c>
      <c r="R175" s="18">
        <v>0</v>
      </c>
      <c r="S175" s="18">
        <v>3000</v>
      </c>
      <c r="T175" s="39">
        <v>-3000</v>
      </c>
      <c r="U175" s="25">
        <v>-1</v>
      </c>
    </row>
    <row r="176" spans="2:21">
      <c r="B176" s="128" t="s">
        <v>124</v>
      </c>
      <c r="C176" s="129"/>
      <c r="D176" s="129"/>
      <c r="E176" s="129"/>
      <c r="F176" s="129"/>
      <c r="G176" s="129"/>
      <c r="H176" s="129"/>
      <c r="I176" s="21">
        <v>4367782</v>
      </c>
      <c r="J176" s="21">
        <v>342079</v>
      </c>
      <c r="K176" s="21">
        <v>4709861</v>
      </c>
      <c r="L176" s="21">
        <v>2227313.4500000002</v>
      </c>
      <c r="M176" s="21">
        <v>2668.09</v>
      </c>
      <c r="N176" s="21">
        <v>2229981.54</v>
      </c>
      <c r="O176" s="21">
        <v>2479879.46</v>
      </c>
      <c r="P176" s="22">
        <v>0.47347077546449884</v>
      </c>
      <c r="Q176" s="21">
        <v>4594127.9199980004</v>
      </c>
      <c r="R176" s="21">
        <v>0</v>
      </c>
      <c r="S176" s="21">
        <v>4594127.9199980004</v>
      </c>
      <c r="T176" s="44">
        <v>113064.99000200001</v>
      </c>
      <c r="U176" s="22">
        <v>0.97599398580934771</v>
      </c>
    </row>
    <row r="177" spans="2:21">
      <c r="B177" s="127" t="s">
        <v>3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</row>
    <row r="178" spans="2:21" ht="13.5" thickBot="1">
      <c r="B178" s="130" t="s">
        <v>125</v>
      </c>
      <c r="C178" s="131"/>
      <c r="D178" s="131"/>
      <c r="E178" s="131"/>
      <c r="F178" s="131"/>
      <c r="G178" s="131"/>
      <c r="H178" s="131"/>
      <c r="I178" s="26" t="s">
        <v>3</v>
      </c>
      <c r="J178" s="26" t="s">
        <v>3</v>
      </c>
      <c r="K178" s="26" t="s">
        <v>3</v>
      </c>
      <c r="L178" s="26" t="s">
        <v>3</v>
      </c>
      <c r="M178" s="26" t="s">
        <v>3</v>
      </c>
      <c r="N178" s="26" t="s">
        <v>3</v>
      </c>
      <c r="O178" s="26" t="s">
        <v>3</v>
      </c>
      <c r="P178" s="26" t="s">
        <v>3</v>
      </c>
      <c r="Q178" s="26" t="s">
        <v>3</v>
      </c>
      <c r="R178" s="26" t="s">
        <v>3</v>
      </c>
      <c r="S178" s="26" t="s">
        <v>3</v>
      </c>
      <c r="T178" s="45">
        <f>T176+T27</f>
        <v>113239.99000200001</v>
      </c>
      <c r="U178" s="167">
        <v>0.97603113977249012</v>
      </c>
    </row>
    <row r="179" spans="2:21" ht="13.5" thickTop="1">
      <c r="B179" s="127" t="s">
        <v>3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</row>
    <row r="180" spans="2:21">
      <c r="T180" s="169" t="s">
        <v>184</v>
      </c>
      <c r="U180" s="103">
        <f>ROUND(S27+S176,0)</f>
        <v>4594303</v>
      </c>
    </row>
    <row r="181" spans="2:21">
      <c r="T181" s="169" t="s">
        <v>185</v>
      </c>
      <c r="U181" s="103">
        <f>ROUND(M27+M176,0)</f>
        <v>2668</v>
      </c>
    </row>
    <row r="182" spans="2:21">
      <c r="T182" s="81"/>
      <c r="U182" s="168">
        <f>U180+U181</f>
        <v>4596971</v>
      </c>
    </row>
    <row r="183" spans="2:21">
      <c r="T183" s="81"/>
    </row>
    <row r="184" spans="2:21">
      <c r="T184" s="169" t="s">
        <v>186</v>
      </c>
      <c r="U184" s="103">
        <f>ROUND(K27+K176,0)</f>
        <v>4709861</v>
      </c>
    </row>
    <row r="185" spans="2:21">
      <c r="T185" s="81"/>
    </row>
    <row r="186" spans="2:21" ht="13.5" thickBot="1">
      <c r="T186" s="169" t="s">
        <v>183</v>
      </c>
      <c r="U186" s="167">
        <f>U182/U184</f>
        <v>0.97603113977249012</v>
      </c>
    </row>
    <row r="187" spans="2:21" ht="13.5" thickTop="1"/>
  </sheetData>
  <mergeCells count="161">
    <mergeCell ref="B19:H19"/>
    <mergeCell ref="B21:H21"/>
    <mergeCell ref="C22:H22"/>
    <mergeCell ref="I11:U11"/>
    <mergeCell ref="I12:U13"/>
    <mergeCell ref="L7:T8"/>
    <mergeCell ref="B1:T1"/>
    <mergeCell ref="C32:H32"/>
    <mergeCell ref="D33:H33"/>
    <mergeCell ref="E34:H34"/>
    <mergeCell ref="G26:H26"/>
    <mergeCell ref="B27:H27"/>
    <mergeCell ref="B31:H31"/>
    <mergeCell ref="D23:H23"/>
    <mergeCell ref="E24:H24"/>
    <mergeCell ref="F25:H25"/>
    <mergeCell ref="E41:H41"/>
    <mergeCell ref="F42:H42"/>
    <mergeCell ref="G43:H43"/>
    <mergeCell ref="G38:H38"/>
    <mergeCell ref="F39:H39"/>
    <mergeCell ref="G40:H40"/>
    <mergeCell ref="F35:H35"/>
    <mergeCell ref="G36:H36"/>
    <mergeCell ref="F37:H37"/>
    <mergeCell ref="G50:H50"/>
    <mergeCell ref="E51:H51"/>
    <mergeCell ref="F52:H52"/>
    <mergeCell ref="E47:H47"/>
    <mergeCell ref="F48:H48"/>
    <mergeCell ref="G49:H49"/>
    <mergeCell ref="E44:H44"/>
    <mergeCell ref="F45:H45"/>
    <mergeCell ref="G46:H46"/>
    <mergeCell ref="E59:H59"/>
    <mergeCell ref="F60:H60"/>
    <mergeCell ref="G61:H61"/>
    <mergeCell ref="G56:H56"/>
    <mergeCell ref="F57:H57"/>
    <mergeCell ref="G58:H58"/>
    <mergeCell ref="G53:H53"/>
    <mergeCell ref="E54:H54"/>
    <mergeCell ref="F55:H55"/>
    <mergeCell ref="E68:H68"/>
    <mergeCell ref="F69:H69"/>
    <mergeCell ref="G70:H70"/>
    <mergeCell ref="G65:H65"/>
    <mergeCell ref="C66:H66"/>
    <mergeCell ref="D67:H67"/>
    <mergeCell ref="D62:H62"/>
    <mergeCell ref="E63:H63"/>
    <mergeCell ref="F64:H64"/>
    <mergeCell ref="F77:H77"/>
    <mergeCell ref="G78:H78"/>
    <mergeCell ref="G79:H79"/>
    <mergeCell ref="G74:H74"/>
    <mergeCell ref="G75:H75"/>
    <mergeCell ref="E76:H76"/>
    <mergeCell ref="G71:H71"/>
    <mergeCell ref="E72:H72"/>
    <mergeCell ref="F73:H73"/>
    <mergeCell ref="G86:H86"/>
    <mergeCell ref="G87:H87"/>
    <mergeCell ref="E88:H88"/>
    <mergeCell ref="G83:H83"/>
    <mergeCell ref="E84:H84"/>
    <mergeCell ref="F85:H85"/>
    <mergeCell ref="E80:H80"/>
    <mergeCell ref="F81:H81"/>
    <mergeCell ref="G82:H82"/>
    <mergeCell ref="G95:H95"/>
    <mergeCell ref="E96:H96"/>
    <mergeCell ref="F97:H97"/>
    <mergeCell ref="E92:H92"/>
    <mergeCell ref="F93:H93"/>
    <mergeCell ref="G94:H94"/>
    <mergeCell ref="F89:H89"/>
    <mergeCell ref="G90:H90"/>
    <mergeCell ref="G91:H91"/>
    <mergeCell ref="G104:H104"/>
    <mergeCell ref="C105:H105"/>
    <mergeCell ref="D106:H106"/>
    <mergeCell ref="G101:H101"/>
    <mergeCell ref="E102:H102"/>
    <mergeCell ref="F103:H103"/>
    <mergeCell ref="G98:H98"/>
    <mergeCell ref="E99:H99"/>
    <mergeCell ref="F100:H100"/>
    <mergeCell ref="E113:H113"/>
    <mergeCell ref="F114:H114"/>
    <mergeCell ref="G115:H115"/>
    <mergeCell ref="E110:H110"/>
    <mergeCell ref="F111:H111"/>
    <mergeCell ref="G112:H112"/>
    <mergeCell ref="E107:H107"/>
    <mergeCell ref="F108:H108"/>
    <mergeCell ref="G109:H109"/>
    <mergeCell ref="E122:H122"/>
    <mergeCell ref="F123:H123"/>
    <mergeCell ref="G124:H124"/>
    <mergeCell ref="G119:H119"/>
    <mergeCell ref="F120:H120"/>
    <mergeCell ref="G121:H121"/>
    <mergeCell ref="D116:H116"/>
    <mergeCell ref="E117:H117"/>
    <mergeCell ref="F118:H118"/>
    <mergeCell ref="E131:H131"/>
    <mergeCell ref="F132:H132"/>
    <mergeCell ref="G133:H133"/>
    <mergeCell ref="G128:H128"/>
    <mergeCell ref="G129:H129"/>
    <mergeCell ref="D130:H130"/>
    <mergeCell ref="D125:H125"/>
    <mergeCell ref="E126:H126"/>
    <mergeCell ref="F127:H127"/>
    <mergeCell ref="G140:H140"/>
    <mergeCell ref="D141:H141"/>
    <mergeCell ref="E142:H142"/>
    <mergeCell ref="G137:H137"/>
    <mergeCell ref="E138:H138"/>
    <mergeCell ref="F139:H139"/>
    <mergeCell ref="E134:H134"/>
    <mergeCell ref="F135:H135"/>
    <mergeCell ref="G136:H136"/>
    <mergeCell ref="G149:H149"/>
    <mergeCell ref="E150:H150"/>
    <mergeCell ref="F151:H151"/>
    <mergeCell ref="D146:H146"/>
    <mergeCell ref="E147:H147"/>
    <mergeCell ref="F148:H148"/>
    <mergeCell ref="F143:H143"/>
    <mergeCell ref="G144:H144"/>
    <mergeCell ref="G145:H145"/>
    <mergeCell ref="G158:H158"/>
    <mergeCell ref="F159:H159"/>
    <mergeCell ref="G160:H160"/>
    <mergeCell ref="G155:H155"/>
    <mergeCell ref="G156:H156"/>
    <mergeCell ref="G157:H157"/>
    <mergeCell ref="G152:H152"/>
    <mergeCell ref="E153:H153"/>
    <mergeCell ref="F154:H154"/>
    <mergeCell ref="F167:H167"/>
    <mergeCell ref="G168:H168"/>
    <mergeCell ref="G169:H169"/>
    <mergeCell ref="G164:H164"/>
    <mergeCell ref="F165:H165"/>
    <mergeCell ref="G166:H166"/>
    <mergeCell ref="F161:H161"/>
    <mergeCell ref="G162:H162"/>
    <mergeCell ref="F163:H163"/>
    <mergeCell ref="B179:U179"/>
    <mergeCell ref="B176:H176"/>
    <mergeCell ref="B177:U177"/>
    <mergeCell ref="B178:H178"/>
    <mergeCell ref="F173:H173"/>
    <mergeCell ref="G174:H174"/>
    <mergeCell ref="G175:H175"/>
    <mergeCell ref="F170:H170"/>
    <mergeCell ref="G171:H171"/>
    <mergeCell ref="E172:H172"/>
  </mergeCells>
  <pageMargins left="0.5" right="0.5" top="0.5" bottom="0.93707992125984296" header="0.5" footer="0.5"/>
  <pageSetup paperSize="5" orientation="landscape" horizontalDpi="300" verticalDpi="300" r:id="rId1"/>
  <headerFooter alignWithMargins="0">
    <oddFooter>&amp;L&amp;"Arial,Regular"&amp;8 Feb 27, 2020 10:52 AM &amp;C&amp;"Arial,Italic"&amp;7 Totals may differ due to rounding. 
&amp;"arial,Regular"&amp;8 Projection Report &amp;R&amp;"Arial,Regular"&amp;8Page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H24" sqref="H24"/>
    </sheetView>
  </sheetViews>
  <sheetFormatPr defaultRowHeight="15"/>
  <cols>
    <col min="1" max="1" width="2.5703125" customWidth="1"/>
    <col min="2" max="7" width="20" customWidth="1"/>
    <col min="8" max="8" width="24.5703125" customWidth="1"/>
    <col min="9" max="9" width="20" customWidth="1"/>
  </cols>
  <sheetData>
    <row r="1" spans="2:9" ht="19.5" thickBot="1">
      <c r="B1" s="160" t="s">
        <v>181</v>
      </c>
      <c r="C1" s="160"/>
      <c r="D1" s="160"/>
      <c r="F1" s="160" t="s">
        <v>181</v>
      </c>
      <c r="G1" s="160"/>
      <c r="H1" s="160"/>
    </row>
    <row r="2" spans="2:9">
      <c r="B2" s="161" t="s">
        <v>163</v>
      </c>
      <c r="C2" s="162"/>
      <c r="D2" s="163"/>
      <c r="E2" s="1"/>
      <c r="F2" s="161" t="s">
        <v>180</v>
      </c>
      <c r="G2" s="162"/>
      <c r="H2" s="163"/>
      <c r="I2" s="1"/>
    </row>
    <row r="3" spans="2:9">
      <c r="B3" s="88"/>
      <c r="C3" s="89" t="s">
        <v>164</v>
      </c>
      <c r="D3" s="90"/>
      <c r="E3" s="1"/>
      <c r="F3" s="88"/>
      <c r="G3" s="89" t="s">
        <v>164</v>
      </c>
      <c r="H3" s="90"/>
      <c r="I3" s="1"/>
    </row>
    <row r="4" spans="2:9">
      <c r="B4" s="88" t="s">
        <v>165</v>
      </c>
      <c r="C4" s="89" t="s">
        <v>156</v>
      </c>
      <c r="D4" s="90" t="s">
        <v>166</v>
      </c>
      <c r="E4" s="1"/>
      <c r="F4" s="88" t="s">
        <v>165</v>
      </c>
      <c r="G4" s="89" t="s">
        <v>156</v>
      </c>
      <c r="H4" s="90" t="s">
        <v>166</v>
      </c>
      <c r="I4" s="1"/>
    </row>
    <row r="5" spans="2:9">
      <c r="B5" s="91" t="s">
        <v>167</v>
      </c>
      <c r="C5" s="92">
        <v>184.65</v>
      </c>
      <c r="D5" s="93">
        <v>440.78</v>
      </c>
      <c r="E5" s="1"/>
      <c r="F5" s="91" t="s">
        <v>167</v>
      </c>
      <c r="G5" s="92">
        <v>495</v>
      </c>
      <c r="H5" s="93">
        <v>495</v>
      </c>
      <c r="I5" s="1"/>
    </row>
    <row r="6" spans="2:9">
      <c r="B6" s="91" t="s">
        <v>168</v>
      </c>
      <c r="C6" s="92">
        <v>184.59</v>
      </c>
      <c r="D6" s="93">
        <v>497.16</v>
      </c>
      <c r="E6" s="1"/>
      <c r="F6" s="91" t="s">
        <v>168</v>
      </c>
      <c r="G6" s="92">
        <v>0</v>
      </c>
      <c r="H6" s="93">
        <v>165</v>
      </c>
      <c r="I6" s="1"/>
    </row>
    <row r="7" spans="2:9">
      <c r="B7" s="91" t="s">
        <v>170</v>
      </c>
      <c r="C7" s="92">
        <v>289.79000000000002</v>
      </c>
      <c r="D7" s="93">
        <v>535.75</v>
      </c>
      <c r="E7" s="1"/>
      <c r="F7" s="91" t="s">
        <v>170</v>
      </c>
      <c r="G7" s="92">
        <v>165</v>
      </c>
      <c r="H7" s="93">
        <v>165</v>
      </c>
      <c r="I7" s="1"/>
    </row>
    <row r="8" spans="2:9">
      <c r="B8" s="91" t="s">
        <v>169</v>
      </c>
      <c r="C8" s="94">
        <f>AVERAGE(C5:C7)</f>
        <v>219.67666666666665</v>
      </c>
      <c r="D8" s="95">
        <f>AVERAGE(D5:D7)</f>
        <v>491.23</v>
      </c>
      <c r="E8" s="1"/>
      <c r="F8" s="91" t="s">
        <v>169</v>
      </c>
      <c r="G8" s="94">
        <f>AVERAGE(G5:G7)</f>
        <v>220</v>
      </c>
      <c r="H8" s="95">
        <f>AVERAGE(H5:H7)</f>
        <v>275</v>
      </c>
      <c r="I8" s="1"/>
    </row>
    <row r="9" spans="2:9">
      <c r="B9" s="91"/>
      <c r="C9" s="96"/>
      <c r="D9" s="97"/>
      <c r="E9" s="1"/>
      <c r="F9" s="91"/>
      <c r="G9" s="96"/>
      <c r="H9" s="97"/>
      <c r="I9" s="1"/>
    </row>
    <row r="10" spans="2:9">
      <c r="B10" s="91"/>
      <c r="C10" s="96"/>
      <c r="D10" s="98" t="s">
        <v>176</v>
      </c>
      <c r="E10" s="1"/>
      <c r="F10" s="91"/>
      <c r="G10" s="111" t="s">
        <v>178</v>
      </c>
      <c r="H10" s="98" t="s">
        <v>177</v>
      </c>
      <c r="I10" s="1"/>
    </row>
    <row r="11" spans="2:9">
      <c r="B11" s="110" t="s">
        <v>175</v>
      </c>
      <c r="C11" s="92">
        <v>43.38</v>
      </c>
      <c r="D11" s="93">
        <f>D8-C8</f>
        <v>271.5533333333334</v>
      </c>
      <c r="E11" s="1"/>
      <c r="F11" s="110" t="s">
        <v>175</v>
      </c>
      <c r="G11" s="124">
        <v>0</v>
      </c>
      <c r="H11" s="93">
        <f>H7</f>
        <v>165</v>
      </c>
      <c r="I11" s="1"/>
    </row>
    <row r="12" spans="2:9" ht="15.75" thickBot="1">
      <c r="B12" s="91"/>
      <c r="C12" s="96"/>
      <c r="D12" s="99" t="s">
        <v>161</v>
      </c>
      <c r="E12" s="1"/>
      <c r="F12" s="91"/>
      <c r="G12" s="96"/>
      <c r="H12" s="99" t="s">
        <v>161</v>
      </c>
      <c r="I12" s="1"/>
    </row>
    <row r="13" spans="2:9" ht="15.75" thickBot="1">
      <c r="B13" s="100"/>
      <c r="C13" s="101"/>
      <c r="D13" s="102">
        <f>C11+D11</f>
        <v>314.93333333333339</v>
      </c>
      <c r="E13" s="1"/>
      <c r="F13" s="100"/>
      <c r="G13" s="101"/>
      <c r="H13" s="102">
        <f>G11+H11</f>
        <v>165</v>
      </c>
      <c r="I13" s="1"/>
    </row>
    <row r="14" spans="2:9">
      <c r="B14" s="1"/>
      <c r="C14" s="1"/>
      <c r="D14" s="83">
        <f>ROUND('.1 Projection Report'!Q147-D13,0)</f>
        <v>0</v>
      </c>
      <c r="E14" s="84" t="s">
        <v>162</v>
      </c>
      <c r="F14" s="1"/>
      <c r="G14" s="1"/>
      <c r="H14" s="83">
        <f>'.1 Projection Report'!Q165-H13</f>
        <v>0</v>
      </c>
      <c r="I14" s="84" t="s">
        <v>162</v>
      </c>
    </row>
    <row r="16" spans="2:9" ht="15.75" thickBot="1"/>
    <row r="17" spans="2:8">
      <c r="B17" s="164" t="s">
        <v>150</v>
      </c>
      <c r="C17" s="165"/>
      <c r="D17" s="165"/>
      <c r="E17" s="165"/>
      <c r="F17" s="165"/>
      <c r="G17" s="166"/>
    </row>
    <row r="18" spans="2:8">
      <c r="B18" s="155" t="s">
        <v>174</v>
      </c>
      <c r="C18" s="156"/>
      <c r="D18" s="156"/>
      <c r="E18" s="156"/>
      <c r="F18" s="156"/>
      <c r="G18" s="157"/>
    </row>
    <row r="19" spans="2:8">
      <c r="B19" s="74" t="s">
        <v>151</v>
      </c>
      <c r="C19" s="78" t="s">
        <v>152</v>
      </c>
      <c r="D19" s="78" t="s">
        <v>153</v>
      </c>
      <c r="E19" s="78" t="s">
        <v>154</v>
      </c>
      <c r="F19" s="78" t="s">
        <v>155</v>
      </c>
      <c r="G19" s="85" t="s">
        <v>156</v>
      </c>
    </row>
    <row r="20" spans="2:8">
      <c r="B20" s="75">
        <v>223772.76</v>
      </c>
      <c r="C20" s="79">
        <v>234640.01</v>
      </c>
      <c r="D20" s="79">
        <v>256660.83</v>
      </c>
      <c r="E20" s="79">
        <v>256454.24</v>
      </c>
      <c r="F20" s="79">
        <v>259925.55</v>
      </c>
      <c r="G20" s="86">
        <v>261164.97</v>
      </c>
    </row>
    <row r="21" spans="2:8">
      <c r="B21" s="76"/>
      <c r="C21" s="1"/>
      <c r="D21" s="1"/>
      <c r="E21" s="1"/>
      <c r="F21" s="1"/>
      <c r="G21" s="87"/>
    </row>
    <row r="22" spans="2:8">
      <c r="B22" s="76"/>
      <c r="C22" s="1"/>
      <c r="D22" s="1"/>
      <c r="E22" s="1"/>
      <c r="F22" s="158" t="s">
        <v>157</v>
      </c>
      <c r="G22" s="159"/>
    </row>
    <row r="23" spans="2:8">
      <c r="B23" s="76"/>
      <c r="C23" s="1"/>
      <c r="D23" s="1"/>
      <c r="E23" s="1"/>
      <c r="F23" s="81" t="s">
        <v>22</v>
      </c>
      <c r="G23" s="107">
        <f>SUM(B20:G20)</f>
        <v>1492618.3599999999</v>
      </c>
    </row>
    <row r="24" spans="2:8">
      <c r="B24" s="76"/>
      <c r="C24" s="1"/>
      <c r="D24" s="1"/>
      <c r="E24" s="1"/>
      <c r="F24" s="81"/>
      <c r="G24" s="87"/>
    </row>
    <row r="25" spans="2:8">
      <c r="B25" s="76"/>
      <c r="C25" s="1"/>
      <c r="D25" s="1"/>
      <c r="E25" s="1"/>
      <c r="F25" s="81" t="s">
        <v>158</v>
      </c>
      <c r="G25" s="107">
        <f>G20</f>
        <v>261164.97</v>
      </c>
    </row>
    <row r="26" spans="2:8">
      <c r="B26" s="76"/>
      <c r="C26" s="1"/>
      <c r="D26" s="1"/>
      <c r="E26" s="1"/>
      <c r="F26" s="81" t="s">
        <v>159</v>
      </c>
      <c r="G26" s="87">
        <v>6</v>
      </c>
    </row>
    <row r="27" spans="2:8">
      <c r="B27" s="76"/>
      <c r="C27" s="1"/>
      <c r="D27" s="1"/>
      <c r="E27" s="1"/>
      <c r="F27" s="81" t="s">
        <v>160</v>
      </c>
      <c r="G27" s="108">
        <f>G25*G26</f>
        <v>1566989.82</v>
      </c>
    </row>
    <row r="28" spans="2:8">
      <c r="B28" s="76"/>
      <c r="C28" s="1"/>
      <c r="D28" s="1"/>
      <c r="E28" s="1"/>
      <c r="F28" s="81"/>
      <c r="G28" s="87"/>
    </row>
    <row r="29" spans="2:8" ht="15.75" thickBot="1">
      <c r="B29" s="77"/>
      <c r="C29" s="80"/>
      <c r="D29" s="80"/>
      <c r="E29" s="80"/>
      <c r="F29" s="82" t="s">
        <v>161</v>
      </c>
      <c r="G29" s="109">
        <f>G23+G27</f>
        <v>3059608.1799999997</v>
      </c>
    </row>
    <row r="30" spans="2:8">
      <c r="B30" s="1"/>
      <c r="C30" s="1"/>
      <c r="D30" s="1"/>
      <c r="E30" s="1"/>
      <c r="F30" s="1"/>
      <c r="G30" s="83">
        <f>'.1 Projection Report'!S33-G29</f>
        <v>0</v>
      </c>
      <c r="H30" s="84" t="s">
        <v>162</v>
      </c>
    </row>
    <row r="33" spans="2:7">
      <c r="B33" s="106"/>
      <c r="C33" s="106"/>
      <c r="D33" s="106"/>
      <c r="E33" s="106"/>
      <c r="F33" s="106"/>
      <c r="G33" s="106"/>
    </row>
  </sheetData>
  <mergeCells count="7">
    <mergeCell ref="B18:G18"/>
    <mergeCell ref="F22:G22"/>
    <mergeCell ref="B1:D1"/>
    <mergeCell ref="F1:H1"/>
    <mergeCell ref="B2:D2"/>
    <mergeCell ref="F2:H2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.1 Projection Report</vt:lpstr>
      <vt:lpstr>.2 System Calculated</vt:lpstr>
      <vt:lpstr>'.1 Projection Report'!Print_Titles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2020-10-27T17:11:52Z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