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BGT\Dept\_URPC\2018-19\180504\"/>
    </mc:Choice>
  </mc:AlternateContent>
  <bookViews>
    <workbookView xWindow="0" yWindow="0" windowWidth="28800" windowHeight="12300"/>
  </bookViews>
  <sheets>
    <sheet name="High Level Summary" sheetId="1" r:id="rId1"/>
    <sheet name="Department-MBU Detail" sheetId="2" r:id="rId2"/>
  </sheets>
  <calcPr calcId="162913" calcMode="autoNoTable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B6" i="2"/>
  <c r="C26" i="2"/>
  <c r="B7" i="2"/>
  <c r="D46" i="2"/>
  <c r="B5" i="2"/>
  <c r="B46" i="2"/>
  <c r="B66" i="2"/>
  <c r="B26" i="2"/>
  <c r="B12" i="2"/>
  <c r="B13" i="2"/>
  <c r="B14" i="2"/>
  <c r="B11" i="2"/>
  <c r="B110" i="1"/>
  <c r="B109" i="1"/>
  <c r="B108" i="1"/>
  <c r="B107" i="1"/>
  <c r="B85" i="1"/>
  <c r="B84" i="1"/>
  <c r="B83" i="1"/>
  <c r="B82" i="1"/>
  <c r="B60" i="1"/>
  <c r="B59" i="1"/>
  <c r="B58" i="1"/>
  <c r="B57" i="1"/>
  <c r="B37" i="1"/>
  <c r="B36" i="1"/>
  <c r="B35" i="1"/>
  <c r="B34" i="1"/>
  <c r="B103" i="1"/>
  <c r="B102" i="1"/>
  <c r="B101" i="1"/>
  <c r="B78" i="1"/>
  <c r="B77" i="1"/>
  <c r="B76" i="1"/>
  <c r="B53" i="1"/>
  <c r="B52" i="1"/>
  <c r="B51" i="1"/>
  <c r="B30" i="1"/>
  <c r="B29" i="1"/>
  <c r="B28" i="1"/>
  <c r="D26" i="2"/>
  <c r="C66" i="2"/>
  <c r="C46" i="2"/>
  <c r="D66" i="2"/>
  <c r="B73" i="2"/>
  <c r="B51" i="2"/>
  <c r="B49" i="2"/>
  <c r="C49" i="2"/>
  <c r="D49" i="2"/>
  <c r="B50" i="2"/>
  <c r="C50" i="2"/>
  <c r="D50" i="2"/>
  <c r="B52" i="2"/>
  <c r="C52" i="2"/>
  <c r="D52" i="2"/>
  <c r="B53" i="2"/>
  <c r="C53" i="2"/>
  <c r="D53" i="2"/>
  <c r="D48" i="2"/>
  <c r="C48" i="2"/>
  <c r="B48" i="2"/>
  <c r="B69" i="2"/>
  <c r="C69" i="2"/>
  <c r="D69" i="2"/>
  <c r="B70" i="2"/>
  <c r="C70" i="2"/>
  <c r="D70" i="2"/>
  <c r="B71" i="2"/>
  <c r="C71" i="2"/>
  <c r="D71" i="2"/>
  <c r="B72" i="2"/>
  <c r="C72" i="2"/>
  <c r="D72" i="2"/>
  <c r="D68" i="2"/>
  <c r="C68" i="2"/>
  <c r="B68" i="2"/>
  <c r="B32" i="2"/>
  <c r="C31" i="2"/>
  <c r="B31" i="2"/>
  <c r="B29" i="2"/>
  <c r="B28" i="2"/>
  <c r="D32" i="2"/>
  <c r="C32" i="2"/>
  <c r="D62" i="2"/>
  <c r="F62" i="2"/>
  <c r="E64" i="2"/>
  <c r="C64" i="2"/>
  <c r="B64" i="2"/>
  <c r="D63" i="2"/>
  <c r="F63" i="2"/>
  <c r="D61" i="2"/>
  <c r="F61" i="2"/>
  <c r="D60" i="2"/>
  <c r="F60" i="2"/>
  <c r="D59" i="2"/>
  <c r="F59" i="2"/>
  <c r="D58" i="2"/>
  <c r="F58" i="2"/>
  <c r="D43" i="2"/>
  <c r="F43" i="2"/>
  <c r="D42" i="2"/>
  <c r="F42" i="2"/>
  <c r="E44" i="2"/>
  <c r="C44" i="2"/>
  <c r="B44" i="2"/>
  <c r="D41" i="2"/>
  <c r="F41" i="2"/>
  <c r="D40" i="2"/>
  <c r="F40" i="2"/>
  <c r="D39" i="2"/>
  <c r="F39" i="2"/>
  <c r="D38" i="2"/>
  <c r="F38" i="2"/>
  <c r="E24" i="2"/>
  <c r="B30" i="2"/>
  <c r="C24" i="2"/>
  <c r="B24" i="2"/>
  <c r="D23" i="2"/>
  <c r="F23" i="2"/>
  <c r="D22" i="2"/>
  <c r="F22" i="2"/>
  <c r="D21" i="2"/>
  <c r="F21" i="2"/>
  <c r="D20" i="2"/>
  <c r="F20" i="2"/>
  <c r="D19" i="2"/>
  <c r="F19" i="2"/>
  <c r="B8" i="2"/>
  <c r="D28" i="2"/>
  <c r="D31" i="2"/>
  <c r="D29" i="2"/>
  <c r="C29" i="2"/>
  <c r="C28" i="2"/>
  <c r="B74" i="2"/>
  <c r="D74" i="2"/>
  <c r="C74" i="2"/>
  <c r="F64" i="2"/>
  <c r="D64" i="2"/>
  <c r="B54" i="2"/>
  <c r="C54" i="2"/>
  <c r="D54" i="2"/>
  <c r="D44" i="2"/>
  <c r="F44" i="2"/>
  <c r="B33" i="2"/>
  <c r="D24" i="2"/>
  <c r="F24" i="2"/>
  <c r="C53" i="1"/>
  <c r="C52" i="1"/>
  <c r="C109" i="1"/>
  <c r="C107" i="1"/>
  <c r="C108" i="1"/>
  <c r="C85" i="1"/>
  <c r="B111" i="1"/>
  <c r="B104" i="1"/>
  <c r="C101" i="1"/>
  <c r="E96" i="1"/>
  <c r="C103" i="1"/>
  <c r="C96" i="1"/>
  <c r="B96" i="1"/>
  <c r="D95" i="1"/>
  <c r="F95" i="1"/>
  <c r="F94" i="1"/>
  <c r="D94" i="1"/>
  <c r="D93" i="1"/>
  <c r="F93" i="1"/>
  <c r="F92" i="1"/>
  <c r="D92" i="1"/>
  <c r="D91" i="1"/>
  <c r="F91" i="1"/>
  <c r="F90" i="1"/>
  <c r="D90" i="1"/>
  <c r="B86" i="1"/>
  <c r="B79" i="1"/>
  <c r="E71" i="1"/>
  <c r="C78" i="1"/>
  <c r="C71" i="1"/>
  <c r="B71" i="1"/>
  <c r="D70" i="1"/>
  <c r="F70" i="1"/>
  <c r="D69" i="1"/>
  <c r="F69" i="1"/>
  <c r="D68" i="1"/>
  <c r="F68" i="1"/>
  <c r="D67" i="1"/>
  <c r="F67" i="1"/>
  <c r="D66" i="1"/>
  <c r="F66" i="1"/>
  <c r="D65" i="1"/>
  <c r="F65" i="1"/>
  <c r="B61" i="1"/>
  <c r="B54" i="1"/>
  <c r="E48" i="1"/>
  <c r="C48" i="1"/>
  <c r="B48" i="1"/>
  <c r="D47" i="1"/>
  <c r="F47" i="1"/>
  <c r="D46" i="1"/>
  <c r="F46" i="1"/>
  <c r="D45" i="1"/>
  <c r="F45" i="1"/>
  <c r="D44" i="1"/>
  <c r="F44" i="1"/>
  <c r="D43" i="1"/>
  <c r="F43" i="1"/>
  <c r="D42" i="1"/>
  <c r="B38" i="1"/>
  <c r="B31" i="1"/>
  <c r="D20" i="1"/>
  <c r="F20" i="1"/>
  <c r="D21" i="1"/>
  <c r="F21" i="1"/>
  <c r="D22" i="1"/>
  <c r="F22" i="1"/>
  <c r="D23" i="1"/>
  <c r="F23" i="1"/>
  <c r="D24" i="1"/>
  <c r="F24" i="1"/>
  <c r="D19" i="1"/>
  <c r="F19" i="1"/>
  <c r="C25" i="1"/>
  <c r="E25" i="1"/>
  <c r="C29" i="1"/>
  <c r="B25" i="1"/>
  <c r="D33" i="2"/>
  <c r="C33" i="2"/>
  <c r="F96" i="1"/>
  <c r="F98" i="1"/>
  <c r="D96" i="1"/>
  <c r="C102" i="1"/>
  <c r="C104" i="1"/>
  <c r="C76" i="1"/>
  <c r="C77" i="1"/>
  <c r="C79" i="1"/>
  <c r="F71" i="1"/>
  <c r="F73" i="1"/>
  <c r="D71" i="1"/>
  <c r="D48" i="1"/>
  <c r="F42" i="1"/>
  <c r="F48" i="1"/>
  <c r="F25" i="1"/>
  <c r="C36" i="1"/>
  <c r="C30" i="1"/>
  <c r="C28" i="1"/>
  <c r="D25" i="1"/>
  <c r="C31" i="1"/>
  <c r="C34" i="1"/>
  <c r="C37" i="1"/>
  <c r="C54" i="1"/>
  <c r="C58" i="1"/>
  <c r="C57" i="1"/>
  <c r="C60" i="1"/>
  <c r="C59" i="1"/>
  <c r="C35" i="1"/>
  <c r="C38" i="1"/>
  <c r="C86" i="1"/>
  <c r="C61" i="1"/>
  <c r="B15" i="1"/>
  <c r="B8" i="1"/>
  <c r="C111" i="1"/>
  <c r="B15" i="2"/>
</calcChain>
</file>

<file path=xl/sharedStrings.xml><?xml version="1.0" encoding="utf-8"?>
<sst xmlns="http://schemas.openxmlformats.org/spreadsheetml/2006/main" count="223" uniqueCount="66">
  <si>
    <t>Date: April 30, 2018</t>
  </si>
  <si>
    <t>Department</t>
  </si>
  <si>
    <t>MBU</t>
  </si>
  <si>
    <t>University Strategic Initiatives</t>
  </si>
  <si>
    <t>Total Distribution</t>
  </si>
  <si>
    <t>Department OE Roll Forward Distribution</t>
  </si>
  <si>
    <t>University Unrestricted Roll Forward Distribution</t>
  </si>
  <si>
    <t>Reserves</t>
  </si>
  <si>
    <t>Deferred Maintenance</t>
  </si>
  <si>
    <t>Divisions</t>
  </si>
  <si>
    <t>Division</t>
  </si>
  <si>
    <t>President</t>
  </si>
  <si>
    <t>University Advancement</t>
  </si>
  <si>
    <t>Academic Affairs</t>
  </si>
  <si>
    <t>Admin Affairs</t>
  </si>
  <si>
    <t>University Wide</t>
  </si>
  <si>
    <t>EXAMPLE 1</t>
  </si>
  <si>
    <t>Student Affairs</t>
  </si>
  <si>
    <t>Total Year-end Roll Forward</t>
  </si>
  <si>
    <t>Restricted</t>
  </si>
  <si>
    <t>Unrestricted</t>
  </si>
  <si>
    <t>Amount</t>
  </si>
  <si>
    <t>EXAMPLE 2</t>
  </si>
  <si>
    <t>EXAMPLE 3</t>
  </si>
  <si>
    <t>less One-Time Allocations in Approved Budget</t>
  </si>
  <si>
    <t>Net Roll Forward Available for Distribution</t>
  </si>
  <si>
    <t>based on percentage of positive roll forward, 100% of negative rolled back</t>
  </si>
  <si>
    <t>University Unrestricted Roll Forward Distribution (including dept salary and benefit savings)</t>
  </si>
  <si>
    <t>EXAMPLE 4</t>
  </si>
  <si>
    <t>If less than $1M, first $500k goes to Reserves</t>
  </si>
  <si>
    <t>Roll Forward Distribution Framework Examples</t>
  </si>
  <si>
    <t>If less than $1M, first $500k goes to Reserves,</t>
  </si>
  <si>
    <t>remaining distributed proportionally</t>
  </si>
  <si>
    <t>All negative OE is rolled back, offsets positive RF activity at summarized level</t>
  </si>
  <si>
    <t>ENROLLMNT MGT AVP OFFICE</t>
  </si>
  <si>
    <t>ADMISSIONS</t>
  </si>
  <si>
    <t>REGISTRAR</t>
  </si>
  <si>
    <t>FINANCIAL AID OFFICE</t>
  </si>
  <si>
    <t>ORIENTATION - PREVIEW PROGRAM</t>
  </si>
  <si>
    <t>Unrestricted Dept OE</t>
  </si>
  <si>
    <t>Dept RF Unrestricted</t>
  </si>
  <si>
    <t>MBU RF Unrestricted</t>
  </si>
  <si>
    <t>EXAMPLE 1 - Enrollment Management Example</t>
  </si>
  <si>
    <t>To Univ - Strategic Initiatives</t>
  </si>
  <si>
    <t>Unrestricted Sal/Ben Savings</t>
  </si>
  <si>
    <t>UNRESTRICTED DEPT OE ROLL FORWARD</t>
  </si>
  <si>
    <t>To University</t>
  </si>
  <si>
    <t>Roll Forward Distribution Framework MBU Examples</t>
  </si>
  <si>
    <t>EXAMPLE 2 - Library Example</t>
  </si>
  <si>
    <t>LIBRARY DEAN</t>
  </si>
  <si>
    <t>CIRCULATION SERVICES</t>
  </si>
  <si>
    <t>LIBRARY INFORMATION RESOURCES</t>
  </si>
  <si>
    <t>LIBRARY TECHNICAL SERVICES</t>
  </si>
  <si>
    <t>SPECIAL COLLECTIONS</t>
  </si>
  <si>
    <t>LIBRARY INSTR - RESEARCH SRVCS</t>
  </si>
  <si>
    <t>TOTAL</t>
  </si>
  <si>
    <t>YE Balance Remaining</t>
  </si>
  <si>
    <t>EXAMPLE 3 - Business Services</t>
  </si>
  <si>
    <t>ACCOUNTING</t>
  </si>
  <si>
    <t>ACCOUNTS PAYABLE</t>
  </si>
  <si>
    <t>STUDENT FINANCIAL SERVICES</t>
  </si>
  <si>
    <t>PAYROLL</t>
  </si>
  <si>
    <t>RISK MGMT - SAFETY SERVICES</t>
  </si>
  <si>
    <t>CONTRACTS AND PROCUREMENT</t>
  </si>
  <si>
    <t>Unrestricted Sal/Ben, UW</t>
  </si>
  <si>
    <t>TOTAL UNRESTRICTED DEPT 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</si>
</sst>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9" fontId="0" fillId="0" borderId="0" xfId="2" applyFont="1"/>
    <xf numFmtId="9" fontId="0" fillId="0" borderId="1" xfId="2" applyFont="1" applyBorder="1"/>
    <xf numFmtId="0" fontId="0" fillId="0" borderId="1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/>
    </xf>
    <xf numFmtId="0" fontId="3" fillId="0" borderId="0" xfId="3" applyFont="1"/>
    <xf numFmtId="0" fontId="3" fillId="0" borderId="2" xfId="3" applyFont="1" applyBorder="1"/>
    <xf numFmtId="164" fontId="1" fillId="0" borderId="0" xfId="1" applyNumberFormat="1" applyFont="1"/>
    <xf numFmtId="0" fontId="4" fillId="0" borderId="2" xfId="3" applyFont="1" applyBorder="1" applyAlignment="1">
      <alignment wrapText="1"/>
    </xf>
    <xf numFmtId="0" fontId="4" fillId="0" borderId="2" xfId="3" applyFont="1" applyBorder="1" applyAlignment="1">
      <alignment horizontal="center" wrapText="1"/>
    </xf>
    <xf numFmtId="0" fontId="4" fillId="0" borderId="4" xfId="3" applyFont="1" applyBorder="1" applyAlignment="1">
      <alignment horizontal="center" wrapText="1"/>
    </xf>
    <xf numFmtId="0" fontId="4" fillId="2" borderId="2" xfId="3" applyFont="1" applyFill="1" applyBorder="1" applyAlignment="1">
      <alignment horizontal="center" wrapText="1"/>
    </xf>
    <xf numFmtId="164" fontId="1" fillId="0" borderId="3" xfId="1" applyNumberFormat="1" applyFont="1" applyBorder="1"/>
    <xf numFmtId="164" fontId="1" fillId="2" borderId="0" xfId="1" applyNumberFormat="1" applyFont="1" applyFill="1"/>
    <xf numFmtId="164" fontId="1" fillId="3" borderId="5" xfId="1" applyNumberFormat="1" applyFont="1" applyFill="1" applyBorder="1"/>
    <xf numFmtId="164" fontId="1" fillId="0" borderId="2" xfId="1" applyNumberFormat="1" applyFont="1" applyBorder="1"/>
    <xf numFmtId="164" fontId="1" fillId="0" borderId="4" xfId="1" applyNumberFormat="1" applyFont="1" applyBorder="1"/>
    <xf numFmtId="164" fontId="1" fillId="2" borderId="2" xfId="1" applyNumberFormat="1" applyFont="1" applyFill="1" applyBorder="1"/>
    <xf numFmtId="164" fontId="1" fillId="3" borderId="6" xfId="1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164" fontId="1" fillId="0" borderId="0" xfId="1" applyNumberFormat="1" applyFont="1" applyBorder="1"/>
    <xf numFmtId="164" fontId="1" fillId="2" borderId="0" xfId="1" applyNumberFormat="1" applyFont="1" applyFill="1" applyBorder="1"/>
    <xf numFmtId="164" fontId="1" fillId="3" borderId="0" xfId="1" applyNumberFormat="1" applyFont="1" applyFill="1" applyBorder="1"/>
    <xf numFmtId="0" fontId="5" fillId="0" borderId="0" xfId="3" applyFont="1" applyBorder="1" applyAlignment="1">
      <alignment horizontal="left" indent="1"/>
    </xf>
    <xf numFmtId="164" fontId="1" fillId="3" borderId="2" xfId="1" applyNumberFormat="1" applyFont="1" applyFill="1" applyBorder="1"/>
    <xf numFmtId="0" fontId="4" fillId="4" borderId="4" xfId="3" applyFont="1" applyFill="1" applyBorder="1" applyAlignment="1">
      <alignment horizontal="center" wrapText="1"/>
    </xf>
    <xf numFmtId="164" fontId="1" fillId="4" borderId="3" xfId="1" applyNumberFormat="1" applyFont="1" applyFill="1" applyBorder="1"/>
    <xf numFmtId="164" fontId="1" fillId="4" borderId="4" xfId="1" applyNumberFormat="1" applyFont="1" applyFill="1" applyBorder="1"/>
    <xf numFmtId="0" fontId="0" fillId="4" borderId="0" xfId="0" applyFill="1" applyAlignment="1">
      <alignment horizontal="center"/>
    </xf>
    <xf numFmtId="164" fontId="0" fillId="4" borderId="0" xfId="0" applyNumberFormat="1" applyFill="1"/>
    <xf numFmtId="164" fontId="0" fillId="4" borderId="1" xfId="1" applyNumberFormat="1" applyFont="1" applyFill="1" applyBorder="1"/>
    <xf numFmtId="0" fontId="0" fillId="3" borderId="0" xfId="0" applyFill="1" applyAlignment="1">
      <alignment horizontal="center"/>
    </xf>
    <xf numFmtId="164" fontId="0" fillId="3" borderId="0" xfId="0" applyNumberFormat="1" applyFill="1"/>
    <xf numFmtId="164" fontId="0" fillId="3" borderId="1" xfId="1" applyNumberFormat="1" applyFont="1" applyFill="1" applyBorder="1"/>
    <xf numFmtId="164" fontId="1" fillId="4" borderId="0" xfId="1" applyNumberFormat="1" applyFont="1" applyFill="1" applyBorder="1"/>
    <xf numFmtId="164" fontId="1" fillId="4" borderId="2" xfId="1" applyNumberFormat="1" applyFont="1" applyFill="1" applyBorder="1"/>
    <xf numFmtId="164" fontId="0" fillId="0" borderId="0" xfId="0" applyNumberFormat="1"/>
    <xf numFmtId="164" fontId="0" fillId="0" borderId="0" xfId="1" applyNumberFormat="1" applyFont="1"/>
    <xf numFmtId="164" fontId="4" fillId="3" borderId="6" xfId="1" applyNumberFormat="1" applyFont="1" applyFill="1" applyBorder="1" applyAlignment="1">
      <alignment horizontal="center" wrapText="1"/>
    </xf>
    <xf numFmtId="164" fontId="0" fillId="0" borderId="5" xfId="1" applyNumberFormat="1" applyFont="1" applyBorder="1"/>
    <xf numFmtId="0" fontId="4" fillId="4" borderId="7" xfId="3" applyFont="1" applyFill="1" applyBorder="1" applyAlignment="1">
      <alignment horizontal="center" wrapText="1"/>
    </xf>
    <xf numFmtId="9" fontId="0" fillId="0" borderId="0" xfId="0" applyNumberFormat="1"/>
    <xf numFmtId="164" fontId="0" fillId="0" borderId="0" xfId="1" applyNumberFormat="1" applyFont="1" applyBorder="1"/>
    <xf numFmtId="164" fontId="0" fillId="0" borderId="3" xfId="1" applyNumberFormat="1" applyFont="1" applyBorder="1"/>
    <xf numFmtId="164" fontId="0" fillId="0" borderId="8" xfId="1" applyNumberFormat="1" applyFont="1" applyBorder="1"/>
    <xf numFmtId="164" fontId="1" fillId="4" borderId="6" xfId="1" applyNumberFormat="1" applyFont="1" applyFill="1" applyBorder="1"/>
    <xf numFmtId="164" fontId="0" fillId="0" borderId="1" xfId="1" applyNumberFormat="1" applyFont="1" applyBorder="1"/>
    <xf numFmtId="164" fontId="0" fillId="0" borderId="9" xfId="1" applyNumberFormat="1" applyFont="1" applyBorder="1"/>
    <xf numFmtId="0" fontId="3" fillId="4" borderId="2" xfId="3" applyFont="1" applyFill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</cellXfs>
  <cellStyles count="5">
    <cellStyle name="Comma" xfId="1" builtinId="3"/>
    <cellStyle name="Comma 2" xf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tabSelected="1" workbookViewId="0">
      <selection activeCell="F33" sqref="F33"/>
    </sheetView>
  </sheetViews>
  <sheetFormatPr defaultRowHeight="15" x14ac:dyDescent="0.25"/>
  <cols>
    <col min="1" max="1" width="37.7109375" customWidth="1"/>
    <col min="2" max="2" width="15.42578125" customWidth="1"/>
    <col min="3" max="5" width="12.42578125" customWidth="1"/>
    <col min="6" max="6" width="15.7109375" customWidth="1"/>
    <col min="7" max="8" width="9.140625" customWidth="1"/>
    <col min="9" max="9" width="13.28515625" customWidth="1"/>
    <col min="10" max="10" width="9.140625" customWidth="1"/>
  </cols>
  <sheetData>
    <row r="1" spans="1:2" ht="21" x14ac:dyDescent="0.35">
      <c r="A1" s="1" t="s">
        <v>30</v>
      </c>
    </row>
    <row r="2" spans="1:2" x14ac:dyDescent="0.25">
      <c r="A2" t="s">
        <v>0</v>
      </c>
    </row>
    <row r="4" spans="1:2" x14ac:dyDescent="0.25">
      <c r="A4" t="s">
        <v>5</v>
      </c>
    </row>
    <row r="5" spans="1:2" x14ac:dyDescent="0.25">
      <c r="A5" s="2" t="s">
        <v>1</v>
      </c>
      <c r="B5" s="3">
        <v>0.4</v>
      </c>
    </row>
    <row r="6" spans="1:2" x14ac:dyDescent="0.25">
      <c r="A6" s="2" t="s">
        <v>2</v>
      </c>
      <c r="B6" s="3">
        <v>0.4</v>
      </c>
    </row>
    <row r="7" spans="1:2" x14ac:dyDescent="0.25">
      <c r="A7" s="2" t="s">
        <v>3</v>
      </c>
      <c r="B7" s="3">
        <v>0.2</v>
      </c>
    </row>
    <row r="8" spans="1:2" x14ac:dyDescent="0.25">
      <c r="A8" s="5" t="s">
        <v>4</v>
      </c>
      <c r="B8" s="4">
        <f>SUM(B5:B7)</f>
        <v>1</v>
      </c>
    </row>
    <row r="10" spans="1:2" x14ac:dyDescent="0.25">
      <c r="A10" s="6" t="s">
        <v>27</v>
      </c>
    </row>
    <row r="11" spans="1:2" x14ac:dyDescent="0.25">
      <c r="A11" s="2" t="s">
        <v>9</v>
      </c>
      <c r="B11" s="3">
        <v>0.2</v>
      </c>
    </row>
    <row r="12" spans="1:2" x14ac:dyDescent="0.25">
      <c r="A12" s="2" t="s">
        <v>3</v>
      </c>
      <c r="B12" s="3">
        <v>0.1</v>
      </c>
    </row>
    <row r="13" spans="1:2" ht="13.5" customHeight="1" x14ac:dyDescent="0.25">
      <c r="A13" s="2" t="s">
        <v>8</v>
      </c>
      <c r="B13" s="3">
        <v>0.2</v>
      </c>
    </row>
    <row r="14" spans="1:2" x14ac:dyDescent="0.25">
      <c r="A14" s="2" t="s">
        <v>7</v>
      </c>
      <c r="B14" s="3">
        <v>0.5</v>
      </c>
    </row>
    <row r="15" spans="1:2" x14ac:dyDescent="0.25">
      <c r="A15" s="5" t="s">
        <v>4</v>
      </c>
      <c r="B15" s="4">
        <f>SUM(B11:B14)</f>
        <v>1</v>
      </c>
    </row>
    <row r="17" spans="1:6" x14ac:dyDescent="0.25">
      <c r="A17" s="7" t="s">
        <v>16</v>
      </c>
    </row>
    <row r="18" spans="1:6" ht="30" x14ac:dyDescent="0.25">
      <c r="A18" s="11" t="s">
        <v>10</v>
      </c>
      <c r="B18" s="12" t="s">
        <v>56</v>
      </c>
      <c r="C18" s="13" t="s">
        <v>19</v>
      </c>
      <c r="D18" s="14" t="s">
        <v>20</v>
      </c>
      <c r="E18" s="29" t="s">
        <v>39</v>
      </c>
      <c r="F18" s="42" t="s">
        <v>64</v>
      </c>
    </row>
    <row r="19" spans="1:6" x14ac:dyDescent="0.25">
      <c r="A19" s="8" t="s">
        <v>11</v>
      </c>
      <c r="B19" s="10">
        <v>200000</v>
      </c>
      <c r="C19" s="15">
        <v>25000</v>
      </c>
      <c r="D19" s="16">
        <f>B19-C19</f>
        <v>175000</v>
      </c>
      <c r="E19" s="30">
        <v>50000</v>
      </c>
      <c r="F19" s="17">
        <f>D19-E19</f>
        <v>125000</v>
      </c>
    </row>
    <row r="20" spans="1:6" x14ac:dyDescent="0.25">
      <c r="A20" s="8" t="s">
        <v>12</v>
      </c>
      <c r="B20" s="10">
        <v>300000</v>
      </c>
      <c r="C20" s="15">
        <v>60000</v>
      </c>
      <c r="D20" s="16">
        <f t="shared" ref="D20:D24" si="0">B20-C20</f>
        <v>240000</v>
      </c>
      <c r="E20" s="30">
        <v>100000</v>
      </c>
      <c r="F20" s="17">
        <f t="shared" ref="F20:F24" si="1">D20-E20</f>
        <v>140000</v>
      </c>
    </row>
    <row r="21" spans="1:6" x14ac:dyDescent="0.25">
      <c r="A21" s="8" t="s">
        <v>13</v>
      </c>
      <c r="B21" s="10">
        <v>1000000</v>
      </c>
      <c r="C21" s="15">
        <v>450000</v>
      </c>
      <c r="D21" s="16">
        <f t="shared" si="0"/>
        <v>550000</v>
      </c>
      <c r="E21" s="30">
        <v>300000</v>
      </c>
      <c r="F21" s="17">
        <f t="shared" si="1"/>
        <v>250000</v>
      </c>
    </row>
    <row r="22" spans="1:6" x14ac:dyDescent="0.25">
      <c r="A22" s="8" t="s">
        <v>14</v>
      </c>
      <c r="B22" s="10">
        <v>800000</v>
      </c>
      <c r="C22" s="15">
        <v>120000</v>
      </c>
      <c r="D22" s="16">
        <f t="shared" si="0"/>
        <v>680000</v>
      </c>
      <c r="E22" s="30">
        <v>200000</v>
      </c>
      <c r="F22" s="17">
        <f t="shared" si="1"/>
        <v>480000</v>
      </c>
    </row>
    <row r="23" spans="1:6" x14ac:dyDescent="0.25">
      <c r="A23" s="8" t="s">
        <v>17</v>
      </c>
      <c r="B23" s="10">
        <v>200000</v>
      </c>
      <c r="C23" s="15">
        <v>40000</v>
      </c>
      <c r="D23" s="16">
        <f t="shared" si="0"/>
        <v>160000</v>
      </c>
      <c r="E23" s="30">
        <v>50000</v>
      </c>
      <c r="F23" s="17">
        <f t="shared" si="1"/>
        <v>110000</v>
      </c>
    </row>
    <row r="24" spans="1:6" x14ac:dyDescent="0.25">
      <c r="A24" s="8" t="s">
        <v>15</v>
      </c>
      <c r="B24" s="10">
        <v>2000000</v>
      </c>
      <c r="C24" s="15">
        <v>600000</v>
      </c>
      <c r="D24" s="16">
        <f t="shared" si="0"/>
        <v>1400000</v>
      </c>
      <c r="E24" s="30">
        <v>0</v>
      </c>
      <c r="F24" s="17">
        <f t="shared" si="1"/>
        <v>1400000</v>
      </c>
    </row>
    <row r="25" spans="1:6" x14ac:dyDescent="0.25">
      <c r="A25" s="9" t="s">
        <v>18</v>
      </c>
      <c r="B25" s="18">
        <f t="shared" ref="B25:F25" si="2">SUM(B19:B24)</f>
        <v>4500000</v>
      </c>
      <c r="C25" s="19">
        <f t="shared" si="2"/>
        <v>1295000</v>
      </c>
      <c r="D25" s="20">
        <f t="shared" si="2"/>
        <v>3205000</v>
      </c>
      <c r="E25" s="31">
        <f t="shared" si="2"/>
        <v>700000</v>
      </c>
      <c r="F25" s="21">
        <f t="shared" si="2"/>
        <v>2505000</v>
      </c>
    </row>
    <row r="27" spans="1:6" x14ac:dyDescent="0.25">
      <c r="A27" t="s">
        <v>5</v>
      </c>
      <c r="B27" s="22"/>
      <c r="C27" s="32" t="s">
        <v>21</v>
      </c>
    </row>
    <row r="28" spans="1:6" x14ac:dyDescent="0.25">
      <c r="A28" s="2" t="s">
        <v>1</v>
      </c>
      <c r="B28" s="3">
        <f>$B$5</f>
        <v>0.4</v>
      </c>
      <c r="C28" s="33">
        <f>B28*E25</f>
        <v>280000</v>
      </c>
    </row>
    <row r="29" spans="1:6" x14ac:dyDescent="0.25">
      <c r="A29" s="2" t="s">
        <v>2</v>
      </c>
      <c r="B29" s="3">
        <f>$B$6</f>
        <v>0.4</v>
      </c>
      <c r="C29" s="33">
        <f>B29*E25</f>
        <v>280000</v>
      </c>
    </row>
    <row r="30" spans="1:6" x14ac:dyDescent="0.25">
      <c r="A30" s="2" t="s">
        <v>3</v>
      </c>
      <c r="B30" s="3">
        <f>$B$7</f>
        <v>0.2</v>
      </c>
      <c r="C30" s="33">
        <f>B30*E25</f>
        <v>140000</v>
      </c>
    </row>
    <row r="31" spans="1:6" x14ac:dyDescent="0.25">
      <c r="A31" s="23" t="s">
        <v>4</v>
      </c>
      <c r="B31" s="4">
        <f>SUM(B28:B30)</f>
        <v>1</v>
      </c>
      <c r="C31" s="34">
        <f>SUM(C28:C30)</f>
        <v>700000</v>
      </c>
    </row>
    <row r="33" spans="1:6" x14ac:dyDescent="0.25">
      <c r="A33" s="7" t="s">
        <v>6</v>
      </c>
      <c r="B33" s="22"/>
      <c r="C33" s="35" t="s">
        <v>21</v>
      </c>
    </row>
    <row r="34" spans="1:6" x14ac:dyDescent="0.25">
      <c r="A34" s="2" t="s">
        <v>9</v>
      </c>
      <c r="B34" s="3">
        <f>$B$11</f>
        <v>0.2</v>
      </c>
      <c r="C34" s="36">
        <f>B34*F25</f>
        <v>501000</v>
      </c>
    </row>
    <row r="35" spans="1:6" x14ac:dyDescent="0.25">
      <c r="A35" s="2" t="s">
        <v>3</v>
      </c>
      <c r="B35" s="3">
        <f>$B$12</f>
        <v>0.1</v>
      </c>
      <c r="C35" s="36">
        <f>B35*F25</f>
        <v>250500</v>
      </c>
      <c r="D35" s="40"/>
    </row>
    <row r="36" spans="1:6" x14ac:dyDescent="0.25">
      <c r="A36" s="2" t="s">
        <v>8</v>
      </c>
      <c r="B36" s="3">
        <f>$B$13</f>
        <v>0.2</v>
      </c>
      <c r="C36" s="36">
        <f>B36*F25</f>
        <v>501000</v>
      </c>
    </row>
    <row r="37" spans="1:6" x14ac:dyDescent="0.25">
      <c r="A37" s="2" t="s">
        <v>7</v>
      </c>
      <c r="B37" s="3">
        <f>$B$14</f>
        <v>0.5</v>
      </c>
      <c r="C37" s="36">
        <f>B37*F25</f>
        <v>1252500</v>
      </c>
    </row>
    <row r="38" spans="1:6" x14ac:dyDescent="0.25">
      <c r="A38" s="23" t="s">
        <v>4</v>
      </c>
      <c r="B38" s="4">
        <f>SUM(B34:B37)</f>
        <v>1</v>
      </c>
      <c r="C38" s="37">
        <f>SUM(C34:C37)</f>
        <v>2505000</v>
      </c>
    </row>
    <row r="40" spans="1:6" x14ac:dyDescent="0.25">
      <c r="A40" s="7" t="s">
        <v>22</v>
      </c>
    </row>
    <row r="41" spans="1:6" ht="30" x14ac:dyDescent="0.25">
      <c r="A41" s="11" t="s">
        <v>10</v>
      </c>
      <c r="B41" s="12" t="s">
        <v>56</v>
      </c>
      <c r="C41" s="13" t="s">
        <v>19</v>
      </c>
      <c r="D41" s="14" t="s">
        <v>20</v>
      </c>
      <c r="E41" s="29" t="s">
        <v>39</v>
      </c>
      <c r="F41" s="42" t="s">
        <v>64</v>
      </c>
    </row>
    <row r="42" spans="1:6" x14ac:dyDescent="0.25">
      <c r="A42" s="8" t="s">
        <v>11</v>
      </c>
      <c r="B42" s="10">
        <v>100000</v>
      </c>
      <c r="C42" s="15">
        <v>25000</v>
      </c>
      <c r="D42" s="16">
        <f>B42-C42</f>
        <v>75000</v>
      </c>
      <c r="E42" s="30">
        <v>50000</v>
      </c>
      <c r="F42" s="17">
        <f>D42-E42</f>
        <v>25000</v>
      </c>
    </row>
    <row r="43" spans="1:6" x14ac:dyDescent="0.25">
      <c r="A43" s="8" t="s">
        <v>12</v>
      </c>
      <c r="B43" s="10">
        <v>200000</v>
      </c>
      <c r="C43" s="15">
        <v>60000</v>
      </c>
      <c r="D43" s="16">
        <f t="shared" ref="D43:D47" si="3">B43-C43</f>
        <v>140000</v>
      </c>
      <c r="E43" s="30">
        <v>100000</v>
      </c>
      <c r="F43" s="17">
        <f t="shared" ref="F43:F47" si="4">D43-E43</f>
        <v>40000</v>
      </c>
    </row>
    <row r="44" spans="1:6" x14ac:dyDescent="0.25">
      <c r="A44" s="8" t="s">
        <v>13</v>
      </c>
      <c r="B44" s="10">
        <v>-400000</v>
      </c>
      <c r="C44" s="15">
        <v>600000</v>
      </c>
      <c r="D44" s="16">
        <f t="shared" si="3"/>
        <v>-1000000</v>
      </c>
      <c r="E44" s="30">
        <v>-1000000</v>
      </c>
      <c r="F44" s="17">
        <f t="shared" si="4"/>
        <v>0</v>
      </c>
    </row>
    <row r="45" spans="1:6" x14ac:dyDescent="0.25">
      <c r="A45" s="8" t="s">
        <v>14</v>
      </c>
      <c r="B45" s="10">
        <v>900000</v>
      </c>
      <c r="C45" s="15">
        <v>120000</v>
      </c>
      <c r="D45" s="16">
        <f t="shared" si="3"/>
        <v>780000</v>
      </c>
      <c r="E45" s="30">
        <v>200000</v>
      </c>
      <c r="F45" s="17">
        <f t="shared" si="4"/>
        <v>580000</v>
      </c>
    </row>
    <row r="46" spans="1:6" x14ac:dyDescent="0.25">
      <c r="A46" s="8" t="s">
        <v>17</v>
      </c>
      <c r="B46" s="10">
        <v>200000</v>
      </c>
      <c r="C46" s="15">
        <v>40000</v>
      </c>
      <c r="D46" s="16">
        <f t="shared" si="3"/>
        <v>160000</v>
      </c>
      <c r="E46" s="30">
        <v>50000</v>
      </c>
      <c r="F46" s="17">
        <f t="shared" si="4"/>
        <v>110000</v>
      </c>
    </row>
    <row r="47" spans="1:6" x14ac:dyDescent="0.25">
      <c r="A47" s="8" t="s">
        <v>15</v>
      </c>
      <c r="B47" s="10">
        <v>2500000</v>
      </c>
      <c r="C47" s="15">
        <v>2000000</v>
      </c>
      <c r="D47" s="16">
        <f t="shared" si="3"/>
        <v>500000</v>
      </c>
      <c r="E47" s="30">
        <v>0</v>
      </c>
      <c r="F47" s="17">
        <f t="shared" si="4"/>
        <v>500000</v>
      </c>
    </row>
    <row r="48" spans="1:6" x14ac:dyDescent="0.25">
      <c r="A48" s="9" t="s">
        <v>18</v>
      </c>
      <c r="B48" s="18">
        <f t="shared" ref="B48:F48" si="5">SUM(B42:B47)</f>
        <v>3500000</v>
      </c>
      <c r="C48" s="19">
        <f t="shared" si="5"/>
        <v>2845000</v>
      </c>
      <c r="D48" s="20">
        <f t="shared" si="5"/>
        <v>655000</v>
      </c>
      <c r="E48" s="31">
        <f t="shared" si="5"/>
        <v>-600000</v>
      </c>
      <c r="F48" s="21">
        <f t="shared" si="5"/>
        <v>1255000</v>
      </c>
    </row>
    <row r="50" spans="1:6" x14ac:dyDescent="0.25">
      <c r="A50" t="s">
        <v>5</v>
      </c>
      <c r="B50" s="22"/>
      <c r="C50" s="32" t="s">
        <v>21</v>
      </c>
    </row>
    <row r="51" spans="1:6" x14ac:dyDescent="0.25">
      <c r="A51" s="2" t="s">
        <v>1</v>
      </c>
      <c r="B51" s="3">
        <f>$B$5</f>
        <v>0.4</v>
      </c>
      <c r="C51" s="33">
        <f>E44+(E42+E43+E45+E46)*B51</f>
        <v>-840000</v>
      </c>
      <c r="D51" t="s">
        <v>33</v>
      </c>
    </row>
    <row r="52" spans="1:6" x14ac:dyDescent="0.25">
      <c r="A52" s="2" t="s">
        <v>2</v>
      </c>
      <c r="B52" s="3">
        <f>$B$6</f>
        <v>0.4</v>
      </c>
      <c r="C52" s="33">
        <f>B52*($E$42+$E$43+$E$45+$E$46)</f>
        <v>160000</v>
      </c>
      <c r="D52" t="s">
        <v>26</v>
      </c>
    </row>
    <row r="53" spans="1:6" x14ac:dyDescent="0.25">
      <c r="A53" s="2" t="s">
        <v>3</v>
      </c>
      <c r="B53" s="3">
        <f>$B$7</f>
        <v>0.2</v>
      </c>
      <c r="C53" s="33">
        <f>B53*($E$42+$E$43+$E$45+$E$46)</f>
        <v>80000</v>
      </c>
      <c r="D53" t="s">
        <v>26</v>
      </c>
    </row>
    <row r="54" spans="1:6" x14ac:dyDescent="0.25">
      <c r="A54" s="23" t="s">
        <v>4</v>
      </c>
      <c r="B54" s="4">
        <f>SUM(B51:B53)</f>
        <v>1</v>
      </c>
      <c r="C54" s="34">
        <f>SUM(C51:C53)</f>
        <v>-600000</v>
      </c>
    </row>
    <row r="56" spans="1:6" x14ac:dyDescent="0.25">
      <c r="A56" s="7" t="s">
        <v>6</v>
      </c>
      <c r="B56" s="22"/>
      <c r="C56" s="35" t="s">
        <v>21</v>
      </c>
    </row>
    <row r="57" spans="1:6" x14ac:dyDescent="0.25">
      <c r="A57" s="2" t="s">
        <v>9</v>
      </c>
      <c r="B57" s="3">
        <f>$B$11</f>
        <v>0.2</v>
      </c>
      <c r="C57" s="36">
        <f>B57*F48</f>
        <v>251000</v>
      </c>
    </row>
    <row r="58" spans="1:6" x14ac:dyDescent="0.25">
      <c r="A58" s="2" t="s">
        <v>3</v>
      </c>
      <c r="B58" s="3">
        <f>$B$12</f>
        <v>0.1</v>
      </c>
      <c r="C58" s="36">
        <f>B58*F48</f>
        <v>125500</v>
      </c>
      <c r="D58" s="40"/>
    </row>
    <row r="59" spans="1:6" x14ac:dyDescent="0.25">
      <c r="A59" s="2" t="s">
        <v>8</v>
      </c>
      <c r="B59" s="3">
        <f>$B$13</f>
        <v>0.2</v>
      </c>
      <c r="C59" s="36">
        <f>B59*F48</f>
        <v>251000</v>
      </c>
    </row>
    <row r="60" spans="1:6" x14ac:dyDescent="0.25">
      <c r="A60" s="2" t="s">
        <v>7</v>
      </c>
      <c r="B60" s="3">
        <f>$B$14</f>
        <v>0.5</v>
      </c>
      <c r="C60" s="36">
        <f>B60*F48</f>
        <v>627500</v>
      </c>
    </row>
    <row r="61" spans="1:6" x14ac:dyDescent="0.25">
      <c r="A61" s="23" t="s">
        <v>4</v>
      </c>
      <c r="B61" s="4">
        <f>SUM(B57:B60)</f>
        <v>1</v>
      </c>
      <c r="C61" s="37">
        <f>SUM(C57:C60)</f>
        <v>1255000</v>
      </c>
    </row>
    <row r="63" spans="1:6" x14ac:dyDescent="0.25">
      <c r="A63" s="7" t="s">
        <v>23</v>
      </c>
    </row>
    <row r="64" spans="1:6" ht="30" x14ac:dyDescent="0.25">
      <c r="A64" s="11" t="s">
        <v>10</v>
      </c>
      <c r="B64" s="12" t="s">
        <v>56</v>
      </c>
      <c r="C64" s="13" t="s">
        <v>19</v>
      </c>
      <c r="D64" s="14" t="s">
        <v>20</v>
      </c>
      <c r="E64" s="29" t="s">
        <v>39</v>
      </c>
      <c r="F64" s="42" t="s">
        <v>64</v>
      </c>
    </row>
    <row r="65" spans="1:6" x14ac:dyDescent="0.25">
      <c r="A65" s="8" t="s">
        <v>11</v>
      </c>
      <c r="B65" s="10">
        <v>200000</v>
      </c>
      <c r="C65" s="15">
        <v>25000</v>
      </c>
      <c r="D65" s="16">
        <f>B65-C65</f>
        <v>175000</v>
      </c>
      <c r="E65" s="30">
        <v>50000</v>
      </c>
      <c r="F65" s="17">
        <f>D65-E65</f>
        <v>125000</v>
      </c>
    </row>
    <row r="66" spans="1:6" x14ac:dyDescent="0.25">
      <c r="A66" s="8" t="s">
        <v>12</v>
      </c>
      <c r="B66" s="10">
        <v>300000</v>
      </c>
      <c r="C66" s="15">
        <v>60000</v>
      </c>
      <c r="D66" s="16">
        <f t="shared" ref="D66:D70" si="6">B66-C66</f>
        <v>240000</v>
      </c>
      <c r="E66" s="30">
        <v>100000</v>
      </c>
      <c r="F66" s="17">
        <f t="shared" ref="F66:F70" si="7">D66-E66</f>
        <v>140000</v>
      </c>
    </row>
    <row r="67" spans="1:6" x14ac:dyDescent="0.25">
      <c r="A67" s="8" t="s">
        <v>13</v>
      </c>
      <c r="B67" s="10">
        <v>1000000</v>
      </c>
      <c r="C67" s="15">
        <v>600000</v>
      </c>
      <c r="D67" s="16">
        <f t="shared" si="6"/>
        <v>400000</v>
      </c>
      <c r="E67" s="30">
        <v>50000</v>
      </c>
      <c r="F67" s="17">
        <f t="shared" si="7"/>
        <v>350000</v>
      </c>
    </row>
    <row r="68" spans="1:6" x14ac:dyDescent="0.25">
      <c r="A68" s="8" t="s">
        <v>14</v>
      </c>
      <c r="B68" s="10">
        <v>800000</v>
      </c>
      <c r="C68" s="15">
        <v>120000</v>
      </c>
      <c r="D68" s="16">
        <f t="shared" si="6"/>
        <v>680000</v>
      </c>
      <c r="E68" s="30">
        <v>200000</v>
      </c>
      <c r="F68" s="17">
        <f t="shared" si="7"/>
        <v>480000</v>
      </c>
    </row>
    <row r="69" spans="1:6" x14ac:dyDescent="0.25">
      <c r="A69" s="8" t="s">
        <v>17</v>
      </c>
      <c r="B69" s="10">
        <v>200000</v>
      </c>
      <c r="C69" s="15">
        <v>40000</v>
      </c>
      <c r="D69" s="16">
        <f t="shared" si="6"/>
        <v>160000</v>
      </c>
      <c r="E69" s="30">
        <v>50000</v>
      </c>
      <c r="F69" s="17">
        <f t="shared" si="7"/>
        <v>110000</v>
      </c>
    </row>
    <row r="70" spans="1:6" x14ac:dyDescent="0.25">
      <c r="A70" s="8" t="s">
        <v>15</v>
      </c>
      <c r="B70" s="10">
        <v>2500000</v>
      </c>
      <c r="C70" s="15">
        <v>1500000</v>
      </c>
      <c r="D70" s="16">
        <f t="shared" si="6"/>
        <v>1000000</v>
      </c>
      <c r="E70" s="30">
        <v>0</v>
      </c>
      <c r="F70" s="17">
        <f t="shared" si="7"/>
        <v>1000000</v>
      </c>
    </row>
    <row r="71" spans="1:6" x14ac:dyDescent="0.25">
      <c r="A71" s="9" t="s">
        <v>18</v>
      </c>
      <c r="B71" s="18">
        <f t="shared" ref="B71:F71" si="8">SUM(B65:B70)</f>
        <v>5000000</v>
      </c>
      <c r="C71" s="19">
        <f t="shared" si="8"/>
        <v>2345000</v>
      </c>
      <c r="D71" s="20">
        <f t="shared" si="8"/>
        <v>2655000</v>
      </c>
      <c r="E71" s="31">
        <f t="shared" si="8"/>
        <v>450000</v>
      </c>
      <c r="F71" s="21">
        <f t="shared" si="8"/>
        <v>2205000</v>
      </c>
    </row>
    <row r="72" spans="1:6" x14ac:dyDescent="0.25">
      <c r="A72" s="27" t="s">
        <v>24</v>
      </c>
      <c r="B72" s="24"/>
      <c r="C72" s="24"/>
      <c r="D72" s="25"/>
      <c r="E72" s="38"/>
      <c r="F72" s="26">
        <v>-1800000</v>
      </c>
    </row>
    <row r="73" spans="1:6" x14ac:dyDescent="0.25">
      <c r="A73" s="9" t="s">
        <v>25</v>
      </c>
      <c r="B73" s="18"/>
      <c r="C73" s="18"/>
      <c r="D73" s="20"/>
      <c r="E73" s="39"/>
      <c r="F73" s="28">
        <f>SUM(F71:F72)</f>
        <v>405000</v>
      </c>
    </row>
    <row r="75" spans="1:6" x14ac:dyDescent="0.25">
      <c r="A75" t="s">
        <v>5</v>
      </c>
      <c r="B75" s="22"/>
      <c r="C75" s="32" t="s">
        <v>21</v>
      </c>
    </row>
    <row r="76" spans="1:6" x14ac:dyDescent="0.25">
      <c r="A76" s="2" t="s">
        <v>1</v>
      </c>
      <c r="B76" s="3">
        <f>$B$5</f>
        <v>0.4</v>
      </c>
      <c r="C76" s="33">
        <f>B76*E71</f>
        <v>180000</v>
      </c>
    </row>
    <row r="77" spans="1:6" x14ac:dyDescent="0.25">
      <c r="A77" s="2" t="s">
        <v>2</v>
      </c>
      <c r="B77" s="3">
        <f>$B$6</f>
        <v>0.4</v>
      </c>
      <c r="C77" s="33">
        <f>B77*E71</f>
        <v>180000</v>
      </c>
    </row>
    <row r="78" spans="1:6" x14ac:dyDescent="0.25">
      <c r="A78" s="2" t="s">
        <v>3</v>
      </c>
      <c r="B78" s="3">
        <f>$B$7</f>
        <v>0.2</v>
      </c>
      <c r="C78" s="33">
        <f>B78*E71</f>
        <v>90000</v>
      </c>
    </row>
    <row r="79" spans="1:6" x14ac:dyDescent="0.25">
      <c r="A79" s="23" t="s">
        <v>4</v>
      </c>
      <c r="B79" s="4">
        <f>SUM(B76:B78)</f>
        <v>1</v>
      </c>
      <c r="C79" s="34">
        <f>SUM(C76:C78)</f>
        <v>450000</v>
      </c>
    </row>
    <row r="81" spans="1:6" x14ac:dyDescent="0.25">
      <c r="A81" s="7" t="s">
        <v>6</v>
      </c>
      <c r="B81" s="22"/>
      <c r="C81" s="35" t="s">
        <v>21</v>
      </c>
      <c r="D81" t="s">
        <v>29</v>
      </c>
    </row>
    <row r="82" spans="1:6" x14ac:dyDescent="0.25">
      <c r="A82" s="2" t="s">
        <v>9</v>
      </c>
      <c r="B82" s="3">
        <f>$B$11</f>
        <v>0.2</v>
      </c>
      <c r="C82" s="36">
        <v>0</v>
      </c>
    </row>
    <row r="83" spans="1:6" x14ac:dyDescent="0.25">
      <c r="A83" s="2" t="s">
        <v>3</v>
      </c>
      <c r="B83" s="3">
        <f>$B$12</f>
        <v>0.1</v>
      </c>
      <c r="C83" s="36">
        <v>0</v>
      </c>
      <c r="D83" s="40"/>
    </row>
    <row r="84" spans="1:6" x14ac:dyDescent="0.25">
      <c r="A84" s="2" t="s">
        <v>8</v>
      </c>
      <c r="B84" s="3">
        <f>$B$13</f>
        <v>0.2</v>
      </c>
      <c r="C84" s="36">
        <v>0</v>
      </c>
    </row>
    <row r="85" spans="1:6" x14ac:dyDescent="0.25">
      <c r="A85" s="2" t="s">
        <v>7</v>
      </c>
      <c r="B85" s="3">
        <f>$B$14</f>
        <v>0.5</v>
      </c>
      <c r="C85" s="36">
        <f>F73</f>
        <v>405000</v>
      </c>
    </row>
    <row r="86" spans="1:6" x14ac:dyDescent="0.25">
      <c r="A86" s="23" t="s">
        <v>4</v>
      </c>
      <c r="B86" s="4">
        <f>SUM(B82:B85)</f>
        <v>1</v>
      </c>
      <c r="C86" s="37">
        <f>SUM(C82:C85)</f>
        <v>405000</v>
      </c>
    </row>
    <row r="88" spans="1:6" x14ac:dyDescent="0.25">
      <c r="A88" s="7" t="s">
        <v>28</v>
      </c>
    </row>
    <row r="89" spans="1:6" ht="30" x14ac:dyDescent="0.25">
      <c r="A89" s="11" t="s">
        <v>10</v>
      </c>
      <c r="B89" s="12" t="s">
        <v>56</v>
      </c>
      <c r="C89" s="13" t="s">
        <v>19</v>
      </c>
      <c r="D89" s="14" t="s">
        <v>20</v>
      </c>
      <c r="E89" s="29" t="s">
        <v>39</v>
      </c>
      <c r="F89" s="42" t="s">
        <v>64</v>
      </c>
    </row>
    <row r="90" spans="1:6" x14ac:dyDescent="0.25">
      <c r="A90" s="8" t="s">
        <v>11</v>
      </c>
      <c r="B90" s="10">
        <v>200000</v>
      </c>
      <c r="C90" s="15">
        <v>25000</v>
      </c>
      <c r="D90" s="16">
        <f>B90-C90</f>
        <v>175000</v>
      </c>
      <c r="E90" s="30">
        <v>50000</v>
      </c>
      <c r="F90" s="17">
        <f>D90-E90</f>
        <v>125000</v>
      </c>
    </row>
    <row r="91" spans="1:6" x14ac:dyDescent="0.25">
      <c r="A91" s="8" t="s">
        <v>12</v>
      </c>
      <c r="B91" s="10">
        <v>300000</v>
      </c>
      <c r="C91" s="15">
        <v>60000</v>
      </c>
      <c r="D91" s="16">
        <f t="shared" ref="D91:D95" si="9">B91-C91</f>
        <v>240000</v>
      </c>
      <c r="E91" s="30">
        <v>100000</v>
      </c>
      <c r="F91" s="17">
        <f t="shared" ref="F91:F95" si="10">D91-E91</f>
        <v>140000</v>
      </c>
    </row>
    <row r="92" spans="1:6" x14ac:dyDescent="0.25">
      <c r="A92" s="8" t="s">
        <v>13</v>
      </c>
      <c r="B92" s="10">
        <v>1000000</v>
      </c>
      <c r="C92" s="15">
        <v>600000</v>
      </c>
      <c r="D92" s="16">
        <f t="shared" si="9"/>
        <v>400000</v>
      </c>
      <c r="E92" s="30">
        <v>50000</v>
      </c>
      <c r="F92" s="17">
        <f t="shared" si="10"/>
        <v>350000</v>
      </c>
    </row>
    <row r="93" spans="1:6" x14ac:dyDescent="0.25">
      <c r="A93" s="8" t="s">
        <v>14</v>
      </c>
      <c r="B93" s="10">
        <v>800000</v>
      </c>
      <c r="C93" s="15">
        <v>120000</v>
      </c>
      <c r="D93" s="16">
        <f t="shared" si="9"/>
        <v>680000</v>
      </c>
      <c r="E93" s="30">
        <v>200000</v>
      </c>
      <c r="F93" s="17">
        <f t="shared" si="10"/>
        <v>480000</v>
      </c>
    </row>
    <row r="94" spans="1:6" x14ac:dyDescent="0.25">
      <c r="A94" s="8" t="s">
        <v>17</v>
      </c>
      <c r="B94" s="10">
        <v>200000</v>
      </c>
      <c r="C94" s="15">
        <v>40000</v>
      </c>
      <c r="D94" s="16">
        <f t="shared" si="9"/>
        <v>160000</v>
      </c>
      <c r="E94" s="30">
        <v>50000</v>
      </c>
      <c r="F94" s="17">
        <f t="shared" si="10"/>
        <v>110000</v>
      </c>
    </row>
    <row r="95" spans="1:6" x14ac:dyDescent="0.25">
      <c r="A95" s="8" t="s">
        <v>15</v>
      </c>
      <c r="B95" s="10">
        <v>2500000</v>
      </c>
      <c r="C95" s="15">
        <v>1000000</v>
      </c>
      <c r="D95" s="16">
        <f t="shared" si="9"/>
        <v>1500000</v>
      </c>
      <c r="E95" s="30">
        <v>0</v>
      </c>
      <c r="F95" s="17">
        <f t="shared" si="10"/>
        <v>1500000</v>
      </c>
    </row>
    <row r="96" spans="1:6" x14ac:dyDescent="0.25">
      <c r="A96" s="9" t="s">
        <v>18</v>
      </c>
      <c r="B96" s="18">
        <f t="shared" ref="B96:F96" si="11">SUM(B90:B95)</f>
        <v>5000000</v>
      </c>
      <c r="C96" s="19">
        <f t="shared" si="11"/>
        <v>1845000</v>
      </c>
      <c r="D96" s="20">
        <f t="shared" si="11"/>
        <v>3155000</v>
      </c>
      <c r="E96" s="31">
        <f t="shared" si="11"/>
        <v>450000</v>
      </c>
      <c r="F96" s="21">
        <f t="shared" si="11"/>
        <v>2705000</v>
      </c>
    </row>
    <row r="97" spans="1:6" x14ac:dyDescent="0.25">
      <c r="A97" s="27" t="s">
        <v>24</v>
      </c>
      <c r="B97" s="24"/>
      <c r="C97" s="24"/>
      <c r="D97" s="25"/>
      <c r="E97" s="38"/>
      <c r="F97" s="26">
        <v>-1800000</v>
      </c>
    </row>
    <row r="98" spans="1:6" x14ac:dyDescent="0.25">
      <c r="A98" s="9" t="s">
        <v>25</v>
      </c>
      <c r="B98" s="18"/>
      <c r="C98" s="18"/>
      <c r="D98" s="20"/>
      <c r="E98" s="39"/>
      <c r="F98" s="28">
        <f>SUM(F96:F97)</f>
        <v>905000</v>
      </c>
    </row>
    <row r="100" spans="1:6" x14ac:dyDescent="0.25">
      <c r="A100" t="s">
        <v>5</v>
      </c>
      <c r="B100" s="22"/>
      <c r="C100" s="32" t="s">
        <v>21</v>
      </c>
    </row>
    <row r="101" spans="1:6" x14ac:dyDescent="0.25">
      <c r="A101" s="2" t="s">
        <v>1</v>
      </c>
      <c r="B101" s="3">
        <f>$B$5</f>
        <v>0.4</v>
      </c>
      <c r="C101" s="33">
        <f>B101*E96</f>
        <v>180000</v>
      </c>
    </row>
    <row r="102" spans="1:6" x14ac:dyDescent="0.25">
      <c r="A102" s="2" t="s">
        <v>2</v>
      </c>
      <c r="B102" s="3">
        <f>$B$6</f>
        <v>0.4</v>
      </c>
      <c r="C102" s="33">
        <f>B102*E96</f>
        <v>180000</v>
      </c>
    </row>
    <row r="103" spans="1:6" x14ac:dyDescent="0.25">
      <c r="A103" s="2" t="s">
        <v>3</v>
      </c>
      <c r="B103" s="3">
        <f>$B$7</f>
        <v>0.2</v>
      </c>
      <c r="C103" s="33">
        <f>B103*E96</f>
        <v>90000</v>
      </c>
    </row>
    <row r="104" spans="1:6" x14ac:dyDescent="0.25">
      <c r="A104" s="23" t="s">
        <v>4</v>
      </c>
      <c r="B104" s="4">
        <f>SUM(B101:B103)</f>
        <v>1</v>
      </c>
      <c r="C104" s="34">
        <f>SUM(C101:C103)</f>
        <v>450000</v>
      </c>
    </row>
    <row r="106" spans="1:6" x14ac:dyDescent="0.25">
      <c r="A106" s="7" t="s">
        <v>6</v>
      </c>
      <c r="B106" s="22"/>
      <c r="C106" s="35" t="s">
        <v>21</v>
      </c>
      <c r="D106" t="s">
        <v>31</v>
      </c>
    </row>
    <row r="107" spans="1:6" x14ac:dyDescent="0.25">
      <c r="A107" s="2" t="s">
        <v>9</v>
      </c>
      <c r="B107" s="3">
        <f>$B$11</f>
        <v>0.2</v>
      </c>
      <c r="C107" s="36">
        <f>(F98-C110)*0.4</f>
        <v>162000</v>
      </c>
      <c r="D107" t="s">
        <v>32</v>
      </c>
    </row>
    <row r="108" spans="1:6" x14ac:dyDescent="0.25">
      <c r="A108" s="2" t="s">
        <v>3</v>
      </c>
      <c r="B108" s="3">
        <f>$B$12</f>
        <v>0.1</v>
      </c>
      <c r="C108" s="36">
        <f>(F98-C110)*0.2</f>
        <v>81000</v>
      </c>
      <c r="D108" s="40"/>
    </row>
    <row r="109" spans="1:6" x14ac:dyDescent="0.25">
      <c r="A109" s="2" t="s">
        <v>8</v>
      </c>
      <c r="B109" s="3">
        <f>$B$13</f>
        <v>0.2</v>
      </c>
      <c r="C109" s="36">
        <f>(F98-C110)*0.4</f>
        <v>162000</v>
      </c>
    </row>
    <row r="110" spans="1:6" x14ac:dyDescent="0.25">
      <c r="A110" s="2" t="s">
        <v>7</v>
      </c>
      <c r="B110" s="3">
        <f>$B$14</f>
        <v>0.5</v>
      </c>
      <c r="C110" s="36">
        <v>500000</v>
      </c>
    </row>
    <row r="111" spans="1:6" x14ac:dyDescent="0.25">
      <c r="A111" s="23" t="s">
        <v>4</v>
      </c>
      <c r="B111" s="4">
        <f>SUM(B107:B110)</f>
        <v>1</v>
      </c>
      <c r="C111" s="37">
        <f>SUM(C107:C110)</f>
        <v>905000</v>
      </c>
    </row>
  </sheetData>
  <pageMargins left="0.25" right="0.25" top="0.6" bottom="0.5" header="0.3" footer="0.3"/>
  <pageSetup scale="74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E75" sqref="E75"/>
    </sheetView>
  </sheetViews>
  <sheetFormatPr defaultRowHeight="15" x14ac:dyDescent="0.25"/>
  <cols>
    <col min="1" max="1" width="37.7109375" customWidth="1"/>
    <col min="2" max="3" width="13.85546875" customWidth="1"/>
    <col min="4" max="4" width="13.7109375" customWidth="1"/>
    <col min="5" max="5" width="14.140625" style="41" customWidth="1"/>
    <col min="6" max="6" width="15.42578125" style="41" customWidth="1"/>
    <col min="7" max="7" width="12.140625" style="41" customWidth="1"/>
    <col min="8" max="8" width="12.7109375" style="41" customWidth="1"/>
    <col min="9" max="9" width="12.140625" customWidth="1"/>
  </cols>
  <sheetData>
    <row r="1" spans="1:2" ht="21" x14ac:dyDescent="0.35">
      <c r="A1" s="1" t="s">
        <v>47</v>
      </c>
    </row>
    <row r="2" spans="1:2" x14ac:dyDescent="0.25">
      <c r="A2" t="s">
        <v>0</v>
      </c>
    </row>
    <row r="4" spans="1:2" x14ac:dyDescent="0.25">
      <c r="A4" t="s">
        <v>5</v>
      </c>
    </row>
    <row r="5" spans="1:2" x14ac:dyDescent="0.25">
      <c r="A5" s="2" t="s">
        <v>1</v>
      </c>
      <c r="B5" s="3">
        <f>'High Level Summary'!B5</f>
        <v>0.4</v>
      </c>
    </row>
    <row r="6" spans="1:2" x14ac:dyDescent="0.25">
      <c r="A6" s="2" t="s">
        <v>2</v>
      </c>
      <c r="B6" s="3">
        <f>'High Level Summary'!B6</f>
        <v>0.4</v>
      </c>
    </row>
    <row r="7" spans="1:2" x14ac:dyDescent="0.25">
      <c r="A7" s="2" t="s">
        <v>3</v>
      </c>
      <c r="B7" s="3">
        <f>'High Level Summary'!B7</f>
        <v>0.2</v>
      </c>
    </row>
    <row r="8" spans="1:2" x14ac:dyDescent="0.25">
      <c r="A8" s="23" t="s">
        <v>4</v>
      </c>
      <c r="B8" s="4">
        <f>SUM(B5:B7)</f>
        <v>1</v>
      </c>
    </row>
    <row r="10" spans="1:2" x14ac:dyDescent="0.25">
      <c r="A10" s="7" t="s">
        <v>27</v>
      </c>
    </row>
    <row r="11" spans="1:2" x14ac:dyDescent="0.25">
      <c r="A11" s="2" t="s">
        <v>9</v>
      </c>
      <c r="B11" s="3">
        <f>'High Level Summary'!B11</f>
        <v>0.2</v>
      </c>
    </row>
    <row r="12" spans="1:2" x14ac:dyDescent="0.25">
      <c r="A12" s="2" t="s">
        <v>3</v>
      </c>
      <c r="B12" s="3">
        <f>'High Level Summary'!B12</f>
        <v>0.1</v>
      </c>
    </row>
    <row r="13" spans="1:2" x14ac:dyDescent="0.25">
      <c r="A13" s="2" t="s">
        <v>8</v>
      </c>
      <c r="B13" s="3">
        <f>'High Level Summary'!B13</f>
        <v>0.2</v>
      </c>
    </row>
    <row r="14" spans="1:2" x14ac:dyDescent="0.25">
      <c r="A14" s="2" t="s">
        <v>7</v>
      </c>
      <c r="B14" s="3">
        <f>'High Level Summary'!B14</f>
        <v>0.5</v>
      </c>
    </row>
    <row r="15" spans="1:2" x14ac:dyDescent="0.25">
      <c r="A15" s="23" t="s">
        <v>4</v>
      </c>
      <c r="B15" s="4">
        <f>SUM(B11:B14)</f>
        <v>1</v>
      </c>
    </row>
    <row r="17" spans="1:8" x14ac:dyDescent="0.25">
      <c r="A17" s="7" t="s">
        <v>42</v>
      </c>
      <c r="F17" s="41" t="s">
        <v>46</v>
      </c>
    </row>
    <row r="18" spans="1:8" ht="30.75" customHeight="1" x14ac:dyDescent="0.25">
      <c r="A18" s="11" t="s">
        <v>2</v>
      </c>
      <c r="B18" s="12" t="s">
        <v>56</v>
      </c>
      <c r="C18" s="13" t="s">
        <v>19</v>
      </c>
      <c r="D18" s="14" t="s">
        <v>20</v>
      </c>
      <c r="E18" s="29" t="s">
        <v>39</v>
      </c>
      <c r="F18" s="42" t="s">
        <v>44</v>
      </c>
    </row>
    <row r="19" spans="1:8" x14ac:dyDescent="0.25">
      <c r="A19" s="8" t="s">
        <v>34</v>
      </c>
      <c r="B19" s="10">
        <v>200000</v>
      </c>
      <c r="C19" s="15">
        <v>145000</v>
      </c>
      <c r="D19" s="16">
        <f>B19-C19</f>
        <v>55000</v>
      </c>
      <c r="E19" s="30">
        <v>20000</v>
      </c>
      <c r="F19" s="17">
        <f>D19-E19</f>
        <v>35000</v>
      </c>
    </row>
    <row r="20" spans="1:8" x14ac:dyDescent="0.25">
      <c r="A20" s="8" t="s">
        <v>35</v>
      </c>
      <c r="B20" s="10">
        <v>80000</v>
      </c>
      <c r="C20" s="15">
        <v>0</v>
      </c>
      <c r="D20" s="16">
        <f t="shared" ref="D20:D23" si="0">B20-C20</f>
        <v>80000</v>
      </c>
      <c r="E20" s="30">
        <v>40000</v>
      </c>
      <c r="F20" s="17">
        <f t="shared" ref="F20:F23" si="1">D20-E20</f>
        <v>40000</v>
      </c>
    </row>
    <row r="21" spans="1:8" x14ac:dyDescent="0.25">
      <c r="A21" s="8" t="s">
        <v>36</v>
      </c>
      <c r="B21" s="10">
        <v>175000</v>
      </c>
      <c r="C21" s="15">
        <v>15000</v>
      </c>
      <c r="D21" s="16">
        <f t="shared" si="0"/>
        <v>160000</v>
      </c>
      <c r="E21" s="30">
        <v>-5000</v>
      </c>
      <c r="F21" s="17">
        <f t="shared" si="1"/>
        <v>165000</v>
      </c>
    </row>
    <row r="22" spans="1:8" x14ac:dyDescent="0.25">
      <c r="A22" s="8" t="s">
        <v>37</v>
      </c>
      <c r="B22" s="10">
        <v>29000</v>
      </c>
      <c r="C22" s="15">
        <v>8000</v>
      </c>
      <c r="D22" s="16">
        <f t="shared" si="0"/>
        <v>21000</v>
      </c>
      <c r="E22" s="30">
        <v>4000</v>
      </c>
      <c r="F22" s="17">
        <f t="shared" si="1"/>
        <v>17000</v>
      </c>
    </row>
    <row r="23" spans="1:8" x14ac:dyDescent="0.25">
      <c r="A23" s="8" t="s">
        <v>38</v>
      </c>
      <c r="B23" s="10">
        <v>7000</v>
      </c>
      <c r="C23" s="15">
        <v>7000</v>
      </c>
      <c r="D23" s="16">
        <f t="shared" si="0"/>
        <v>0</v>
      </c>
      <c r="E23" s="30">
        <v>0</v>
      </c>
      <c r="F23" s="17">
        <f t="shared" si="1"/>
        <v>0</v>
      </c>
    </row>
    <row r="24" spans="1:8" x14ac:dyDescent="0.25">
      <c r="A24" s="9" t="s">
        <v>18</v>
      </c>
      <c r="B24" s="18">
        <f>SUM(B19:B23)</f>
        <v>491000</v>
      </c>
      <c r="C24" s="19">
        <f>SUM(C19:C23)</f>
        <v>175000</v>
      </c>
      <c r="D24" s="20">
        <f>SUM(D19:D23)</f>
        <v>316000</v>
      </c>
      <c r="E24" s="31">
        <f>SUM(E19:E23)</f>
        <v>59000</v>
      </c>
      <c r="F24" s="21">
        <f>SUM(F19:F23)</f>
        <v>257000</v>
      </c>
    </row>
    <row r="26" spans="1:8" x14ac:dyDescent="0.25">
      <c r="A26" t="s">
        <v>45</v>
      </c>
      <c r="B26" s="45">
        <f>$B$5</f>
        <v>0.4</v>
      </c>
      <c r="C26" s="45">
        <f>$B$6</f>
        <v>0.4</v>
      </c>
      <c r="D26" s="3">
        <f>$B$7</f>
        <v>0.2</v>
      </c>
      <c r="H26"/>
    </row>
    <row r="27" spans="1:8" ht="45" x14ac:dyDescent="0.25">
      <c r="A27" s="11" t="s">
        <v>2</v>
      </c>
      <c r="B27" s="29" t="s">
        <v>40</v>
      </c>
      <c r="C27" s="44" t="s">
        <v>41</v>
      </c>
      <c r="D27" s="44" t="s">
        <v>43</v>
      </c>
      <c r="H27"/>
    </row>
    <row r="28" spans="1:8" x14ac:dyDescent="0.25">
      <c r="A28" s="8" t="s">
        <v>34</v>
      </c>
      <c r="B28" s="48">
        <f>ROUND(E19*$B$26,0)</f>
        <v>8000</v>
      </c>
      <c r="C28" s="50">
        <f>ROUND(E19*$C$26,0)</f>
        <v>8000</v>
      </c>
      <c r="D28" s="51">
        <f>ROUND(E19*$D$26,0)</f>
        <v>4000</v>
      </c>
      <c r="H28"/>
    </row>
    <row r="29" spans="1:8" x14ac:dyDescent="0.25">
      <c r="A29" s="8" t="s">
        <v>35</v>
      </c>
      <c r="B29" s="47">
        <f>ROUND(E20*$B$26,0)</f>
        <v>16000</v>
      </c>
      <c r="C29" s="46">
        <f>ROUND(E20*$C$26,0)</f>
        <v>16000</v>
      </c>
      <c r="D29" s="43">
        <f>ROUND(E20*$D$26,0)</f>
        <v>8000</v>
      </c>
      <c r="H29"/>
    </row>
    <row r="30" spans="1:8" x14ac:dyDescent="0.25">
      <c r="A30" s="8" t="s">
        <v>36</v>
      </c>
      <c r="B30" s="47">
        <f>E21</f>
        <v>-5000</v>
      </c>
      <c r="C30" s="46">
        <v>0</v>
      </c>
      <c r="D30" s="43">
        <v>0</v>
      </c>
      <c r="H30"/>
    </row>
    <row r="31" spans="1:8" x14ac:dyDescent="0.25">
      <c r="A31" s="8" t="s">
        <v>37</v>
      </c>
      <c r="B31" s="47">
        <f>ROUND(E22*$B$26,0)</f>
        <v>1600</v>
      </c>
      <c r="C31" s="46">
        <f>ROUND(E22*$C$26,0)</f>
        <v>1600</v>
      </c>
      <c r="D31" s="43">
        <f>ROUND(E22*$D$26,0)</f>
        <v>800</v>
      </c>
      <c r="H31"/>
    </row>
    <row r="32" spans="1:8" x14ac:dyDescent="0.25">
      <c r="A32" s="8" t="s">
        <v>38</v>
      </c>
      <c r="B32" s="53">
        <f>ROUND(E23*$B$26,0)</f>
        <v>0</v>
      </c>
      <c r="C32" s="54">
        <f>ROUND(E23*$C$26,0)</f>
        <v>0</v>
      </c>
      <c r="D32" s="55">
        <f>ROUND(E23*$D$26,0)</f>
        <v>0</v>
      </c>
      <c r="H32"/>
    </row>
    <row r="33" spans="1:8" x14ac:dyDescent="0.25">
      <c r="A33" s="52" t="s">
        <v>65</v>
      </c>
      <c r="B33" s="31">
        <f>SUM(B28:B32)</f>
        <v>20600</v>
      </c>
      <c r="C33" s="39">
        <f>SUM(C28:C32)</f>
        <v>25600</v>
      </c>
      <c r="D33" s="49">
        <f>SUM(D28:D32)</f>
        <v>12800</v>
      </c>
      <c r="H33"/>
    </row>
    <row r="35" spans="1:8" x14ac:dyDescent="0.25">
      <c r="B35" s="3"/>
      <c r="C35" s="3"/>
      <c r="D35" s="3"/>
      <c r="E35" s="3"/>
    </row>
    <row r="36" spans="1:8" x14ac:dyDescent="0.25">
      <c r="A36" s="7" t="s">
        <v>48</v>
      </c>
      <c r="F36" s="41" t="s">
        <v>46</v>
      </c>
    </row>
    <row r="37" spans="1:8" ht="30" x14ac:dyDescent="0.25">
      <c r="A37" s="11" t="s">
        <v>2</v>
      </c>
      <c r="B37" s="12" t="s">
        <v>56</v>
      </c>
      <c r="C37" s="13" t="s">
        <v>19</v>
      </c>
      <c r="D37" s="14" t="s">
        <v>20</v>
      </c>
      <c r="E37" s="29" t="s">
        <v>39</v>
      </c>
      <c r="F37" s="42" t="s">
        <v>44</v>
      </c>
    </row>
    <row r="38" spans="1:8" x14ac:dyDescent="0.25">
      <c r="A38" s="8" t="s">
        <v>49</v>
      </c>
      <c r="B38" s="10">
        <v>42000</v>
      </c>
      <c r="C38" s="15">
        <v>10000</v>
      </c>
      <c r="D38" s="16">
        <f>B38-C38</f>
        <v>32000</v>
      </c>
      <c r="E38" s="30">
        <v>30000</v>
      </c>
      <c r="F38" s="17">
        <f>D38-E38</f>
        <v>2000</v>
      </c>
    </row>
    <row r="39" spans="1:8" x14ac:dyDescent="0.25">
      <c r="A39" s="8" t="s">
        <v>50</v>
      </c>
      <c r="B39" s="10">
        <v>63000</v>
      </c>
      <c r="C39" s="15">
        <v>28000</v>
      </c>
      <c r="D39" s="16">
        <f t="shared" ref="D39:D41" si="2">B39-C39</f>
        <v>35000</v>
      </c>
      <c r="E39" s="30">
        <v>0</v>
      </c>
      <c r="F39" s="17">
        <f t="shared" ref="F39:F41" si="3">D39-E39</f>
        <v>35000</v>
      </c>
    </row>
    <row r="40" spans="1:8" x14ac:dyDescent="0.25">
      <c r="A40" s="8" t="s">
        <v>51</v>
      </c>
      <c r="B40" s="10">
        <v>16000</v>
      </c>
      <c r="C40" s="15">
        <v>15000</v>
      </c>
      <c r="D40" s="16">
        <f t="shared" si="2"/>
        <v>1000</v>
      </c>
      <c r="E40" s="30">
        <v>1000</v>
      </c>
      <c r="F40" s="17">
        <f t="shared" si="3"/>
        <v>0</v>
      </c>
    </row>
    <row r="41" spans="1:8" x14ac:dyDescent="0.25">
      <c r="A41" s="8" t="s">
        <v>52</v>
      </c>
      <c r="B41" s="10">
        <v>18000</v>
      </c>
      <c r="C41" s="15">
        <v>500</v>
      </c>
      <c r="D41" s="16">
        <f t="shared" si="2"/>
        <v>17500</v>
      </c>
      <c r="E41" s="30">
        <v>-5000</v>
      </c>
      <c r="F41" s="17">
        <f t="shared" si="3"/>
        <v>22500</v>
      </c>
    </row>
    <row r="42" spans="1:8" x14ac:dyDescent="0.25">
      <c r="A42" s="8" t="s">
        <v>53</v>
      </c>
      <c r="B42" s="10">
        <v>4000</v>
      </c>
      <c r="C42" s="15">
        <v>0</v>
      </c>
      <c r="D42" s="16">
        <f t="shared" ref="D42:D43" si="4">B42-C42</f>
        <v>4000</v>
      </c>
      <c r="E42" s="30">
        <v>1000</v>
      </c>
      <c r="F42" s="17">
        <f t="shared" ref="F42:F43" si="5">D42-E42</f>
        <v>3000</v>
      </c>
    </row>
    <row r="43" spans="1:8" x14ac:dyDescent="0.25">
      <c r="A43" s="8" t="s">
        <v>54</v>
      </c>
      <c r="B43" s="10">
        <v>8000</v>
      </c>
      <c r="C43" s="15">
        <v>0</v>
      </c>
      <c r="D43" s="16">
        <f t="shared" si="4"/>
        <v>8000</v>
      </c>
      <c r="E43" s="30">
        <v>0</v>
      </c>
      <c r="F43" s="17">
        <f t="shared" si="5"/>
        <v>8000</v>
      </c>
    </row>
    <row r="44" spans="1:8" x14ac:dyDescent="0.25">
      <c r="A44" s="9" t="s">
        <v>55</v>
      </c>
      <c r="B44" s="18">
        <f>SUM(B38:B43)</f>
        <v>151000</v>
      </c>
      <c r="C44" s="19">
        <f>SUM(C38:C43)</f>
        <v>53500</v>
      </c>
      <c r="D44" s="20">
        <f>SUM(D38:D43)</f>
        <v>97500</v>
      </c>
      <c r="E44" s="31">
        <f>SUM(E38:E43)</f>
        <v>27000</v>
      </c>
      <c r="F44" s="21">
        <f>SUM(F38:F43)</f>
        <v>70500</v>
      </c>
    </row>
    <row r="46" spans="1:8" x14ac:dyDescent="0.25">
      <c r="A46" t="s">
        <v>45</v>
      </c>
      <c r="B46" s="45">
        <f>$B$5</f>
        <v>0.4</v>
      </c>
      <c r="C46" s="45">
        <f>$B$6</f>
        <v>0.4</v>
      </c>
      <c r="D46" s="3">
        <f>$B$7</f>
        <v>0.2</v>
      </c>
    </row>
    <row r="47" spans="1:8" ht="45" x14ac:dyDescent="0.25">
      <c r="A47" s="11" t="s">
        <v>2</v>
      </c>
      <c r="B47" s="29" t="s">
        <v>40</v>
      </c>
      <c r="C47" s="44" t="s">
        <v>41</v>
      </c>
      <c r="D47" s="44" t="s">
        <v>43</v>
      </c>
    </row>
    <row r="48" spans="1:8" x14ac:dyDescent="0.25">
      <c r="A48" s="8" t="s">
        <v>49</v>
      </c>
      <c r="B48" s="48">
        <f>ROUND(E38*$B$46,0)</f>
        <v>12000</v>
      </c>
      <c r="C48" s="50">
        <f>ROUND(E38*$C$46,0)</f>
        <v>12000</v>
      </c>
      <c r="D48" s="51">
        <f>ROUND(E38*$D$46,0)</f>
        <v>6000</v>
      </c>
    </row>
    <row r="49" spans="1:6" x14ac:dyDescent="0.25">
      <c r="A49" s="8" t="s">
        <v>50</v>
      </c>
      <c r="B49" s="47">
        <f t="shared" ref="B49:B53" si="6">ROUND(E39*$B$46,0)</f>
        <v>0</v>
      </c>
      <c r="C49" s="46">
        <f t="shared" ref="C49:C53" si="7">ROUND(E39*$C$46,0)</f>
        <v>0</v>
      </c>
      <c r="D49" s="43">
        <f t="shared" ref="D49:D53" si="8">ROUND(E39*$D$46,0)</f>
        <v>0</v>
      </c>
    </row>
    <row r="50" spans="1:6" x14ac:dyDescent="0.25">
      <c r="A50" s="8" t="s">
        <v>51</v>
      </c>
      <c r="B50" s="47">
        <f t="shared" si="6"/>
        <v>400</v>
      </c>
      <c r="C50" s="46">
        <f t="shared" si="7"/>
        <v>400</v>
      </c>
      <c r="D50" s="43">
        <f t="shared" si="8"/>
        <v>200</v>
      </c>
    </row>
    <row r="51" spans="1:6" x14ac:dyDescent="0.25">
      <c r="A51" s="8" t="s">
        <v>52</v>
      </c>
      <c r="B51" s="47">
        <f>E41</f>
        <v>-5000</v>
      </c>
      <c r="C51" s="46">
        <v>0</v>
      </c>
      <c r="D51" s="43">
        <v>0</v>
      </c>
    </row>
    <row r="52" spans="1:6" x14ac:dyDescent="0.25">
      <c r="A52" s="8" t="s">
        <v>53</v>
      </c>
      <c r="B52" s="47">
        <f t="shared" si="6"/>
        <v>400</v>
      </c>
      <c r="C52" s="46">
        <f t="shared" si="7"/>
        <v>400</v>
      </c>
      <c r="D52" s="43">
        <f t="shared" si="8"/>
        <v>200</v>
      </c>
    </row>
    <row r="53" spans="1:6" x14ac:dyDescent="0.25">
      <c r="A53" s="8" t="s">
        <v>54</v>
      </c>
      <c r="B53" s="53">
        <f t="shared" si="6"/>
        <v>0</v>
      </c>
      <c r="C53" s="54">
        <f t="shared" si="7"/>
        <v>0</v>
      </c>
      <c r="D53" s="55">
        <f t="shared" si="8"/>
        <v>0</v>
      </c>
    </row>
    <row r="54" spans="1:6" x14ac:dyDescent="0.25">
      <c r="A54" s="52" t="s">
        <v>65</v>
      </c>
      <c r="B54" s="31">
        <f>SUM(B48:B53)</f>
        <v>7800</v>
      </c>
      <c r="C54" s="39">
        <f>SUM(C48:C53)</f>
        <v>12800</v>
      </c>
      <c r="D54" s="49">
        <f>SUM(D48:D53)</f>
        <v>6400</v>
      </c>
    </row>
    <row r="56" spans="1:6" x14ac:dyDescent="0.25">
      <c r="A56" s="7" t="s">
        <v>57</v>
      </c>
      <c r="F56" s="41" t="s">
        <v>46</v>
      </c>
    </row>
    <row r="57" spans="1:6" ht="30" x14ac:dyDescent="0.25">
      <c r="A57" s="11" t="s">
        <v>2</v>
      </c>
      <c r="B57" s="12" t="s">
        <v>56</v>
      </c>
      <c r="C57" s="13" t="s">
        <v>19</v>
      </c>
      <c r="D57" s="14" t="s">
        <v>20</v>
      </c>
      <c r="E57" s="29" t="s">
        <v>39</v>
      </c>
      <c r="F57" s="42" t="s">
        <v>44</v>
      </c>
    </row>
    <row r="58" spans="1:6" x14ac:dyDescent="0.25">
      <c r="A58" s="8" t="s">
        <v>58</v>
      </c>
      <c r="B58" s="10">
        <v>3000</v>
      </c>
      <c r="C58" s="15">
        <v>0</v>
      </c>
      <c r="D58" s="16">
        <f>B58-C58</f>
        <v>3000</v>
      </c>
      <c r="E58" s="30">
        <v>0</v>
      </c>
      <c r="F58" s="17">
        <f>D58-E58</f>
        <v>3000</v>
      </c>
    </row>
    <row r="59" spans="1:6" x14ac:dyDescent="0.25">
      <c r="A59" s="8" t="s">
        <v>59</v>
      </c>
      <c r="B59" s="10">
        <v>51000</v>
      </c>
      <c r="C59" s="15">
        <v>0</v>
      </c>
      <c r="D59" s="16">
        <f t="shared" ref="D59:D63" si="9">B59-C59</f>
        <v>51000</v>
      </c>
      <c r="E59" s="30">
        <v>1000</v>
      </c>
      <c r="F59" s="17">
        <f t="shared" ref="F59:F63" si="10">D59-E59</f>
        <v>50000</v>
      </c>
    </row>
    <row r="60" spans="1:6" x14ac:dyDescent="0.25">
      <c r="A60" s="8" t="s">
        <v>60</v>
      </c>
      <c r="B60" s="10">
        <v>100000</v>
      </c>
      <c r="C60" s="15">
        <v>40000</v>
      </c>
      <c r="D60" s="16">
        <f t="shared" si="9"/>
        <v>60000</v>
      </c>
      <c r="E60" s="30">
        <v>30000</v>
      </c>
      <c r="F60" s="17">
        <f t="shared" si="10"/>
        <v>30000</v>
      </c>
    </row>
    <row r="61" spans="1:6" x14ac:dyDescent="0.25">
      <c r="A61" s="8" t="s">
        <v>61</v>
      </c>
      <c r="B61" s="10">
        <v>0</v>
      </c>
      <c r="C61" s="15">
        <v>0</v>
      </c>
      <c r="D61" s="16">
        <f t="shared" si="9"/>
        <v>0</v>
      </c>
      <c r="E61" s="30">
        <v>0</v>
      </c>
      <c r="F61" s="17">
        <f t="shared" si="10"/>
        <v>0</v>
      </c>
    </row>
    <row r="62" spans="1:6" x14ac:dyDescent="0.25">
      <c r="A62" s="8" t="s">
        <v>62</v>
      </c>
      <c r="B62" s="10">
        <v>5000</v>
      </c>
      <c r="C62" s="15">
        <v>0</v>
      </c>
      <c r="D62" s="16">
        <f t="shared" ref="D62" si="11">B62-C62</f>
        <v>5000</v>
      </c>
      <c r="E62" s="30">
        <v>5000</v>
      </c>
      <c r="F62" s="17">
        <f t="shared" ref="F62" si="12">D62-E62</f>
        <v>0</v>
      </c>
    </row>
    <row r="63" spans="1:6" x14ac:dyDescent="0.25">
      <c r="A63" s="8" t="s">
        <v>63</v>
      </c>
      <c r="B63" s="10">
        <v>22000</v>
      </c>
      <c r="C63" s="15">
        <v>0</v>
      </c>
      <c r="D63" s="16">
        <f t="shared" si="9"/>
        <v>22000</v>
      </c>
      <c r="E63" s="30">
        <v>-13000</v>
      </c>
      <c r="F63" s="17">
        <f t="shared" si="10"/>
        <v>35000</v>
      </c>
    </row>
    <row r="64" spans="1:6" x14ac:dyDescent="0.25">
      <c r="A64" s="9" t="s">
        <v>55</v>
      </c>
      <c r="B64" s="18">
        <f>SUM(B58:B63)</f>
        <v>181000</v>
      </c>
      <c r="C64" s="19">
        <f>SUM(C58:C63)</f>
        <v>40000</v>
      </c>
      <c r="D64" s="20">
        <f>SUM(D58:D63)</f>
        <v>141000</v>
      </c>
      <c r="E64" s="31">
        <f>SUM(E58:E63)</f>
        <v>23000</v>
      </c>
      <c r="F64" s="21">
        <f>SUM(F58:F63)</f>
        <v>118000</v>
      </c>
    </row>
    <row r="66" spans="1:4" x14ac:dyDescent="0.25">
      <c r="A66" t="s">
        <v>45</v>
      </c>
      <c r="B66" s="45">
        <f>$B$5</f>
        <v>0.4</v>
      </c>
      <c r="C66" s="45">
        <f>$B$6</f>
        <v>0.4</v>
      </c>
      <c r="D66" s="3">
        <f>$B$7</f>
        <v>0.2</v>
      </c>
    </row>
    <row r="67" spans="1:4" ht="45" x14ac:dyDescent="0.25">
      <c r="A67" s="11" t="s">
        <v>2</v>
      </c>
      <c r="B67" s="29" t="s">
        <v>40</v>
      </c>
      <c r="C67" s="44" t="s">
        <v>41</v>
      </c>
      <c r="D67" s="44" t="s">
        <v>43</v>
      </c>
    </row>
    <row r="68" spans="1:4" x14ac:dyDescent="0.25">
      <c r="A68" s="8" t="s">
        <v>58</v>
      </c>
      <c r="B68" s="48">
        <f>ROUND(E58*$B$66,0)</f>
        <v>0</v>
      </c>
      <c r="C68" s="50">
        <f>ROUND(E58*$C$66,0)</f>
        <v>0</v>
      </c>
      <c r="D68" s="43">
        <f>ROUND(E58*$D$66,0)</f>
        <v>0</v>
      </c>
    </row>
    <row r="69" spans="1:4" x14ac:dyDescent="0.25">
      <c r="A69" s="8" t="s">
        <v>59</v>
      </c>
      <c r="B69" s="47">
        <f t="shared" ref="B69:B72" si="13">ROUND(E59*$B$66,0)</f>
        <v>400</v>
      </c>
      <c r="C69" s="46">
        <f t="shared" ref="C69:C72" si="14">ROUND(E59*$C$66,0)</f>
        <v>400</v>
      </c>
      <c r="D69" s="43">
        <f t="shared" ref="D69:D72" si="15">ROUND(E59*$D$66,0)</f>
        <v>200</v>
      </c>
    </row>
    <row r="70" spans="1:4" x14ac:dyDescent="0.25">
      <c r="A70" s="8" t="s">
        <v>60</v>
      </c>
      <c r="B70" s="47">
        <f t="shared" si="13"/>
        <v>12000</v>
      </c>
      <c r="C70" s="46">
        <f t="shared" si="14"/>
        <v>12000</v>
      </c>
      <c r="D70" s="43">
        <f t="shared" si="15"/>
        <v>6000</v>
      </c>
    </row>
    <row r="71" spans="1:4" x14ac:dyDescent="0.25">
      <c r="A71" s="8" t="s">
        <v>61</v>
      </c>
      <c r="B71" s="47">
        <f t="shared" si="13"/>
        <v>0</v>
      </c>
      <c r="C71" s="46">
        <f t="shared" si="14"/>
        <v>0</v>
      </c>
      <c r="D71" s="43">
        <f t="shared" si="15"/>
        <v>0</v>
      </c>
    </row>
    <row r="72" spans="1:4" x14ac:dyDescent="0.25">
      <c r="A72" s="8" t="s">
        <v>62</v>
      </c>
      <c r="B72" s="47">
        <f t="shared" si="13"/>
        <v>2000</v>
      </c>
      <c r="C72" s="46">
        <f t="shared" si="14"/>
        <v>2000</v>
      </c>
      <c r="D72" s="43">
        <f t="shared" si="15"/>
        <v>1000</v>
      </c>
    </row>
    <row r="73" spans="1:4" x14ac:dyDescent="0.25">
      <c r="A73" s="8" t="s">
        <v>63</v>
      </c>
      <c r="B73" s="53">
        <f>E63</f>
        <v>-13000</v>
      </c>
      <c r="C73" s="54">
        <v>0</v>
      </c>
      <c r="D73" s="43">
        <v>0</v>
      </c>
    </row>
    <row r="74" spans="1:4" x14ac:dyDescent="0.25">
      <c r="A74" s="52" t="s">
        <v>65</v>
      </c>
      <c r="B74" s="31">
        <f>SUM(B68:B73)</f>
        <v>1400</v>
      </c>
      <c r="C74" s="39">
        <f>SUM(C68:C73)</f>
        <v>14400</v>
      </c>
      <c r="D74" s="49">
        <f>SUM(D68:D73)</f>
        <v>7200</v>
      </c>
    </row>
  </sheetData>
  <pageMargins left="0.7" right="0.7" top="0.75" bottom="0.75" header="0.3" footer="0.3"/>
  <pageSetup orientation="portrait" r:id="rId1"/>
  <ignoredErrors>
    <ignoredError sqref="B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 Level Summary</vt:lpstr>
      <vt:lpstr>Department-MBU Detail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alb91</dc:creator>
  <cp:lastModifiedBy>alb91</cp:lastModifiedBy>
  <cp:lastPrinted>2018-04-30T22:15:25Z</cp:lastPrinted>
  <dcterms:created xsi:type="dcterms:W3CDTF">2018-04-30T16:04:35Z</dcterms:created>
  <dcterms:modified xsi:type="dcterms:W3CDTF">2018-09-18T16:51:01Z</dcterms:modified>
</cp:coreProperties>
</file>